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850" activeTab="3"/>
  </bookViews>
  <sheets>
    <sheet name="Blank" sheetId="1" r:id="rId1"/>
    <sheet name="Example" sheetId="2" r:id="rId2"/>
    <sheet name="90 weirs" sheetId="3" r:id="rId3"/>
    <sheet name="18 -inch retang weirs" sheetId="4" r:id="rId4"/>
    <sheet name="1&amp;3 ft rectang weirs" sheetId="5" r:id="rId5"/>
    <sheet name="2 &amp; 4 ft rectang weirs" sheetId="6" r:id="rId6"/>
    <sheet name="bucketwatch" sheetId="7" r:id="rId7"/>
  </sheets>
  <definedNames>
    <definedName name="_xlnm.Print_Area" localSheetId="4">'1&amp;3 ft rectang weirs'!$A$1:$N$88</definedName>
    <definedName name="_xlnm.Print_Area" localSheetId="5">'2 &amp; 4 ft rectang weirs'!$A$1:$N$83</definedName>
    <definedName name="_xlnm.Print_Area" localSheetId="0">'Blank'!$A$1:$N$50</definedName>
    <definedName name="_xlnm.Print_Area" localSheetId="6">'bucketwatch'!$A$1:$K$81</definedName>
    <definedName name="_xlnm.Print_Area" localSheetId="1">'Example'!$A$1:$N$49</definedName>
  </definedNames>
  <calcPr fullCalcOnLoad="1"/>
</workbook>
</file>

<file path=xl/sharedStrings.xml><?xml version="1.0" encoding="utf-8"?>
<sst xmlns="http://schemas.openxmlformats.org/spreadsheetml/2006/main" count="187" uniqueCount="82">
  <si>
    <t>Stream Flow Measurment using the Floating Object Method</t>
  </si>
  <si>
    <t xml:space="preserve">Stream Station:                                         </t>
  </si>
  <si>
    <t xml:space="preserve">Date:                    </t>
  </si>
  <si>
    <r>
      <t xml:space="preserve">Method: </t>
    </r>
    <r>
      <rPr>
        <b/>
        <sz val="10"/>
        <rFont val="Arial"/>
        <family val="2"/>
      </rPr>
      <t xml:space="preserve">measure a section along the streambank and determine the time it takes for a float to travel this distance. The section length should be long </t>
    </r>
  </si>
  <si>
    <t>enough so that the float is timed for at least 10 to 20 seconds. Do this in at least 5 (depending upon stream width) different points across the</t>
  </si>
  <si>
    <t xml:space="preserve">width of the stream. Repeat the measurment at least 3 times at each point and determine the average time at each point. Also measure the </t>
  </si>
  <si>
    <t xml:space="preserve">water depth at each point in order to determine the cross-sectional area. The Discharge (Q) is determined multiplying the velocity (v) by the </t>
  </si>
  <si>
    <t xml:space="preserve">cross-sectional area (A). It is important to note that the surface velocity you have determined with the floating object should be adjusted to </t>
  </si>
  <si>
    <t>represent the average sectional velocity. This is done by multiplying the surface velocity by 0.85.</t>
  </si>
  <si>
    <t>Location</t>
  </si>
  <si>
    <t>Trial 1</t>
  </si>
  <si>
    <t>(from left Bank)</t>
  </si>
  <si>
    <t xml:space="preserve">Depth   </t>
  </si>
  <si>
    <t>Time</t>
  </si>
  <si>
    <t>(seconds)</t>
  </si>
  <si>
    <t>(feet)</t>
  </si>
  <si>
    <t>Trial 2</t>
  </si>
  <si>
    <t>Trial 3</t>
  </si>
  <si>
    <t>Section width</t>
  </si>
  <si>
    <t>Average</t>
  </si>
  <si>
    <t>Float Section Length = _______ feet</t>
  </si>
  <si>
    <t>velocity</t>
  </si>
  <si>
    <t>(ft/sec)</t>
  </si>
  <si>
    <t>Adjusted</t>
  </si>
  <si>
    <t>Water</t>
  </si>
  <si>
    <t xml:space="preserve">Section </t>
  </si>
  <si>
    <t>Discharge</t>
  </si>
  <si>
    <r>
      <t>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/sec)</t>
    </r>
  </si>
  <si>
    <t>Average Velocity (ft/sec) =  Float Sectional Length (feet) / Average Time (seconds)</t>
  </si>
  <si>
    <t>Average Time = (Trial 1 + Trial 2 + Trial 3) / 3</t>
  </si>
  <si>
    <t>Adjusted Velocity (ft/sec) = Average velocity (ft/sec) * 0.85</t>
  </si>
  <si>
    <r>
      <t>Section Dischatge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/sec) = Section width (ft) * Water Depth (ft) * Adjusted Velocity (ft/sec)</t>
    </r>
  </si>
  <si>
    <r>
      <t>Total Discharge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/sec) = sum of section discharges</t>
    </r>
  </si>
  <si>
    <r>
      <t>Note : to convert the discharge from 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/sec (cubic feet per second) to gallons per minute multiply by 448.8</t>
    </r>
  </si>
  <si>
    <t>Float Section Length = __20_ feet</t>
  </si>
  <si>
    <t>Total Discharge = 0.44+1.00+2.32+0.96+0.41</t>
  </si>
  <si>
    <t>= 5.13 ft3/sec</t>
  </si>
  <si>
    <t>= 2302 gallons per minute</t>
  </si>
  <si>
    <t>Volumetric Discharge Measurments (Bucket &amp; Stopwatch)</t>
  </si>
  <si>
    <t>125 ml</t>
  </si>
  <si>
    <t>Bottle</t>
  </si>
  <si>
    <t>500 ml</t>
  </si>
  <si>
    <t>1 Gallon</t>
  </si>
  <si>
    <t>Bucket</t>
  </si>
  <si>
    <t>2 Gallon</t>
  </si>
  <si>
    <t>2.5 Gallon</t>
  </si>
  <si>
    <t>5 Gallon</t>
  </si>
  <si>
    <t>GPM</t>
  </si>
  <si>
    <t>EXAMPLE</t>
  </si>
  <si>
    <r>
      <t>90</t>
    </r>
    <r>
      <rPr>
        <b/>
        <vertAlign val="super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Degree V-notch Weirs</t>
    </r>
  </si>
  <si>
    <t xml:space="preserve">where: </t>
  </si>
  <si>
    <t>H= Head of water above apex</t>
  </si>
  <si>
    <t>H (inches)</t>
  </si>
  <si>
    <t>H (feet)</t>
  </si>
  <si>
    <r>
      <t>General formula:  Q=aH</t>
    </r>
    <r>
      <rPr>
        <b/>
        <vertAlign val="superscript"/>
        <sz val="10"/>
        <rFont val="Arial"/>
        <family val="2"/>
      </rPr>
      <t>b</t>
    </r>
  </si>
  <si>
    <t>a= 3.052</t>
  </si>
  <si>
    <t>b= 2.466</t>
  </si>
  <si>
    <r>
      <t>Q= Discharge 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/sec</t>
    </r>
  </si>
  <si>
    <t xml:space="preserve">H   </t>
  </si>
  <si>
    <t xml:space="preserve"> (inches)</t>
  </si>
  <si>
    <t xml:space="preserve"> (feet)</t>
  </si>
  <si>
    <t>gal/min</t>
  </si>
  <si>
    <t xml:space="preserve">Q </t>
  </si>
  <si>
    <t>Two and Four Foot Rectangular Weirs</t>
  </si>
  <si>
    <r>
      <t>Q=3.33(L-0.2H)H</t>
    </r>
    <r>
      <rPr>
        <b/>
        <vertAlign val="superscript"/>
        <sz val="12"/>
        <rFont val="Arial"/>
        <family val="2"/>
      </rPr>
      <t>1.5</t>
    </r>
  </si>
  <si>
    <t>where:</t>
  </si>
  <si>
    <t>L= length of weir opening in feet</t>
  </si>
  <si>
    <t>H= head on weir in feet</t>
  </si>
  <si>
    <t>L= 2.0 (2 foot weir)</t>
  </si>
  <si>
    <t>L= 4.0 (4 foot weir)</t>
  </si>
  <si>
    <t>L-0.2H</t>
  </si>
  <si>
    <r>
      <t>H</t>
    </r>
    <r>
      <rPr>
        <b/>
        <vertAlign val="superscript"/>
        <sz val="8"/>
        <rFont val="Arial"/>
        <family val="2"/>
      </rPr>
      <t>1.5</t>
    </r>
  </si>
  <si>
    <r>
      <t>Q (ft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/sec)</t>
    </r>
  </si>
  <si>
    <t>Q (gal/min)</t>
  </si>
  <si>
    <t>One and Three Foot Rectangular Weirs</t>
  </si>
  <si>
    <t>L= 1.0 (1 foot weir)</t>
  </si>
  <si>
    <t>L= 3.0 (3 foot weir)</t>
  </si>
  <si>
    <r>
      <t>H</t>
    </r>
    <r>
      <rPr>
        <b/>
        <vertAlign val="superscript"/>
        <sz val="10"/>
        <rFont val="Arial"/>
        <family val="2"/>
      </rPr>
      <t>1.5</t>
    </r>
  </si>
  <si>
    <r>
      <t>Q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/sec)</t>
    </r>
  </si>
  <si>
    <t>General Formula: Flow (Gallons per minute) = 60(seconds/min) / Time (seconds) * gallons</t>
  </si>
  <si>
    <t>L= 1.5 (18 inch weir)</t>
  </si>
  <si>
    <t>Eighteen Inch Rectangular Weirs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</si>
</sst>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000"/>
    <numFmt numFmtId="167" formatCode="0.000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 quotePrefix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0" fontId="6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workbookViewId="0" topLeftCell="B1">
      <selection activeCell="C3" sqref="C3"/>
    </sheetView>
  </sheetViews>
  <sheetFormatPr defaultColWidth="9.140625" defaultRowHeight="12.75"/>
  <cols>
    <col min="1" max="1" width="0.5625" style="0" customWidth="1"/>
    <col min="2" max="3" width="17.57421875" style="0" customWidth="1"/>
    <col min="4" max="4" width="13.28125" style="0" customWidth="1"/>
    <col min="5" max="5" width="15.57421875" style="0" customWidth="1"/>
    <col min="6" max="6" width="12.8515625" style="0" customWidth="1"/>
    <col min="7" max="7" width="15.00390625" style="0" customWidth="1"/>
    <col min="8" max="8" width="11.8515625" style="0" customWidth="1"/>
    <col min="9" max="10" width="11.140625" style="0" customWidth="1"/>
    <col min="11" max="11" width="13.421875" style="0" customWidth="1"/>
  </cols>
  <sheetData>
    <row r="1" ht="15.75">
      <c r="A1" s="2" t="s">
        <v>0</v>
      </c>
    </row>
    <row r="2" ht="15.75">
      <c r="A2" s="2" t="s">
        <v>1</v>
      </c>
    </row>
    <row r="3" ht="15.75">
      <c r="A3" s="2" t="s">
        <v>2</v>
      </c>
    </row>
    <row r="7" ht="15.75">
      <c r="A7" s="2" t="s">
        <v>3</v>
      </c>
    </row>
    <row r="8" spans="2:3" ht="12.75">
      <c r="B8" s="1" t="s">
        <v>4</v>
      </c>
      <c r="C8" s="1"/>
    </row>
    <row r="9" spans="2:3" ht="12.75">
      <c r="B9" s="1" t="s">
        <v>5</v>
      </c>
      <c r="C9" s="1"/>
    </row>
    <row r="10" spans="2:3" ht="12.75">
      <c r="B10" s="1" t="s">
        <v>6</v>
      </c>
      <c r="C10" s="1"/>
    </row>
    <row r="11" spans="2:3" ht="12.75">
      <c r="B11" s="1" t="s">
        <v>7</v>
      </c>
      <c r="C11" s="1"/>
    </row>
    <row r="12" spans="2:3" ht="12.75">
      <c r="B12" s="1" t="s">
        <v>8</v>
      </c>
      <c r="C12" s="1"/>
    </row>
    <row r="17" ht="12.75">
      <c r="B17" s="1" t="s">
        <v>20</v>
      </c>
    </row>
    <row r="18" ht="12.75">
      <c r="B18" s="1"/>
    </row>
    <row r="19" ht="13.5" thickBot="1">
      <c r="B19" s="1"/>
    </row>
    <row r="20" spans="2:11" ht="12.75">
      <c r="B20" s="4"/>
      <c r="C20" s="5"/>
      <c r="D20" s="6" t="s">
        <v>24</v>
      </c>
      <c r="E20" s="6" t="s">
        <v>10</v>
      </c>
      <c r="F20" s="6" t="s">
        <v>16</v>
      </c>
      <c r="G20" s="6" t="s">
        <v>17</v>
      </c>
      <c r="H20" s="6" t="s">
        <v>19</v>
      </c>
      <c r="I20" s="6" t="s">
        <v>19</v>
      </c>
      <c r="J20" s="6" t="s">
        <v>23</v>
      </c>
      <c r="K20" s="18" t="s">
        <v>25</v>
      </c>
    </row>
    <row r="21" spans="2:11" ht="12.75">
      <c r="B21" s="7" t="s">
        <v>9</v>
      </c>
      <c r="C21" s="8" t="s">
        <v>18</v>
      </c>
      <c r="D21" s="8" t="s">
        <v>12</v>
      </c>
      <c r="E21" s="8" t="s">
        <v>13</v>
      </c>
      <c r="F21" s="8" t="s">
        <v>13</v>
      </c>
      <c r="G21" s="8" t="s">
        <v>13</v>
      </c>
      <c r="H21" s="8" t="s">
        <v>13</v>
      </c>
      <c r="I21" s="8" t="s">
        <v>21</v>
      </c>
      <c r="J21" s="8" t="s">
        <v>21</v>
      </c>
      <c r="K21" s="17" t="s">
        <v>26</v>
      </c>
    </row>
    <row r="22" spans="2:11" ht="15" thickBot="1">
      <c r="B22" s="13" t="s">
        <v>11</v>
      </c>
      <c r="C22" s="14" t="s">
        <v>15</v>
      </c>
      <c r="D22" s="14" t="s">
        <v>15</v>
      </c>
      <c r="E22" s="14" t="s">
        <v>14</v>
      </c>
      <c r="F22" s="14" t="s">
        <v>14</v>
      </c>
      <c r="G22" s="14" t="s">
        <v>14</v>
      </c>
      <c r="H22" s="14" t="s">
        <v>14</v>
      </c>
      <c r="I22" s="14" t="s">
        <v>22</v>
      </c>
      <c r="J22" s="14" t="s">
        <v>22</v>
      </c>
      <c r="K22" s="14" t="s">
        <v>27</v>
      </c>
    </row>
    <row r="23" spans="2:11" ht="12.75">
      <c r="B23" s="10"/>
      <c r="C23" s="9"/>
      <c r="D23" s="9"/>
      <c r="E23" s="9"/>
      <c r="F23" s="9"/>
      <c r="G23" s="9"/>
      <c r="H23" s="9"/>
      <c r="I23" s="9"/>
      <c r="J23" s="9"/>
      <c r="K23" s="15"/>
    </row>
    <row r="24" spans="2:11" ht="12.75">
      <c r="B24" s="10"/>
      <c r="C24" s="9"/>
      <c r="D24" s="9"/>
      <c r="E24" s="9"/>
      <c r="F24" s="9"/>
      <c r="G24" s="9"/>
      <c r="H24" s="9"/>
      <c r="I24" s="9"/>
      <c r="J24" s="9"/>
      <c r="K24" s="15"/>
    </row>
    <row r="25" spans="2:11" ht="12.75">
      <c r="B25" s="10"/>
      <c r="C25" s="9"/>
      <c r="D25" s="9"/>
      <c r="E25" s="9"/>
      <c r="F25" s="9"/>
      <c r="G25" s="9"/>
      <c r="H25" s="9"/>
      <c r="I25" s="9"/>
      <c r="J25" s="9"/>
      <c r="K25" s="15"/>
    </row>
    <row r="26" spans="2:11" ht="12.75">
      <c r="B26" s="10"/>
      <c r="C26" s="9"/>
      <c r="D26" s="9"/>
      <c r="E26" s="9"/>
      <c r="F26" s="9"/>
      <c r="G26" s="9"/>
      <c r="H26" s="9"/>
      <c r="I26" s="9"/>
      <c r="J26" s="9"/>
      <c r="K26" s="15"/>
    </row>
    <row r="27" spans="2:11" ht="12.75">
      <c r="B27" s="10"/>
      <c r="C27" s="9"/>
      <c r="D27" s="9"/>
      <c r="E27" s="9"/>
      <c r="F27" s="9"/>
      <c r="G27" s="9"/>
      <c r="H27" s="9"/>
      <c r="I27" s="9"/>
      <c r="J27" s="9"/>
      <c r="K27" s="15"/>
    </row>
    <row r="28" spans="2:11" ht="12.75">
      <c r="B28" s="10"/>
      <c r="C28" s="9"/>
      <c r="D28" s="9"/>
      <c r="E28" s="9"/>
      <c r="F28" s="9"/>
      <c r="G28" s="9"/>
      <c r="H28" s="9"/>
      <c r="I28" s="9"/>
      <c r="J28" s="9"/>
      <c r="K28" s="15"/>
    </row>
    <row r="29" spans="2:11" ht="12.75">
      <c r="B29" s="10"/>
      <c r="C29" s="9"/>
      <c r="D29" s="9"/>
      <c r="E29" s="9"/>
      <c r="F29" s="9"/>
      <c r="G29" s="9"/>
      <c r="H29" s="9"/>
      <c r="I29" s="9"/>
      <c r="J29" s="9"/>
      <c r="K29" s="15"/>
    </row>
    <row r="30" spans="2:11" ht="12.75">
      <c r="B30" s="10"/>
      <c r="C30" s="9"/>
      <c r="D30" s="9"/>
      <c r="E30" s="9"/>
      <c r="F30" s="9"/>
      <c r="G30" s="9"/>
      <c r="H30" s="9"/>
      <c r="I30" s="9"/>
      <c r="J30" s="9"/>
      <c r="K30" s="15"/>
    </row>
    <row r="31" spans="2:11" ht="12.75">
      <c r="B31" s="10"/>
      <c r="C31" s="9"/>
      <c r="D31" s="9"/>
      <c r="E31" s="9"/>
      <c r="F31" s="9"/>
      <c r="G31" s="9"/>
      <c r="H31" s="9"/>
      <c r="I31" s="9"/>
      <c r="J31" s="9"/>
      <c r="K31" s="15"/>
    </row>
    <row r="32" spans="2:11" ht="12.75">
      <c r="B32" s="10"/>
      <c r="C32" s="9"/>
      <c r="D32" s="9"/>
      <c r="E32" s="9"/>
      <c r="F32" s="9"/>
      <c r="G32" s="9"/>
      <c r="H32" s="9"/>
      <c r="I32" s="9"/>
      <c r="J32" s="9"/>
      <c r="K32" s="15"/>
    </row>
    <row r="33" spans="2:11" ht="12.75">
      <c r="B33" s="10"/>
      <c r="C33" s="9"/>
      <c r="D33" s="9"/>
      <c r="E33" s="9"/>
      <c r="F33" s="9"/>
      <c r="G33" s="9"/>
      <c r="H33" s="9"/>
      <c r="I33" s="9"/>
      <c r="J33" s="9"/>
      <c r="K33" s="15"/>
    </row>
    <row r="34" spans="2:11" ht="12.75">
      <c r="B34" s="10"/>
      <c r="C34" s="9"/>
      <c r="D34" s="9"/>
      <c r="E34" s="9"/>
      <c r="F34" s="9"/>
      <c r="G34" s="9"/>
      <c r="H34" s="9"/>
      <c r="I34" s="9"/>
      <c r="J34" s="9"/>
      <c r="K34" s="15"/>
    </row>
    <row r="35" spans="2:11" ht="13.5" thickBot="1">
      <c r="B35" s="11"/>
      <c r="C35" s="12"/>
      <c r="D35" s="12"/>
      <c r="E35" s="12"/>
      <c r="F35" s="12"/>
      <c r="G35" s="12"/>
      <c r="H35" s="12"/>
      <c r="I35" s="12"/>
      <c r="J35" s="12"/>
      <c r="K35" s="16"/>
    </row>
    <row r="39" ht="12.75">
      <c r="C39" s="1" t="s">
        <v>29</v>
      </c>
    </row>
    <row r="40" ht="12.75">
      <c r="C40" s="1" t="s">
        <v>28</v>
      </c>
    </row>
    <row r="41" ht="12.75">
      <c r="C41" s="1" t="s">
        <v>30</v>
      </c>
    </row>
    <row r="42" ht="14.25">
      <c r="C42" s="1" t="s">
        <v>31</v>
      </c>
    </row>
    <row r="43" ht="12.75">
      <c r="C43" s="1"/>
    </row>
    <row r="44" ht="14.25">
      <c r="C44" s="1" t="s">
        <v>32</v>
      </c>
    </row>
    <row r="45" ht="12.75">
      <c r="C45" s="1"/>
    </row>
    <row r="46" spans="2:3" ht="14.25">
      <c r="B46" s="1" t="s">
        <v>33</v>
      </c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</sheetData>
  <printOptions gridLines="1"/>
  <pageMargins left="0.75" right="0.75" top="1" bottom="1" header="0.5" footer="0.5"/>
  <pageSetup fitToHeight="1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workbookViewId="0" topLeftCell="B1">
      <selection activeCell="D4" sqref="D4"/>
    </sheetView>
  </sheetViews>
  <sheetFormatPr defaultColWidth="9.140625" defaultRowHeight="12.75"/>
  <cols>
    <col min="1" max="1" width="0.5625" style="0" customWidth="1"/>
    <col min="2" max="3" width="17.57421875" style="0" customWidth="1"/>
    <col min="4" max="4" width="13.28125" style="0" customWidth="1"/>
    <col min="5" max="5" width="15.57421875" style="0" customWidth="1"/>
    <col min="6" max="6" width="12.8515625" style="0" customWidth="1"/>
    <col min="7" max="7" width="15.00390625" style="0" customWidth="1"/>
    <col min="8" max="8" width="11.8515625" style="0" customWidth="1"/>
    <col min="9" max="10" width="11.140625" style="0" customWidth="1"/>
    <col min="11" max="11" width="13.421875" style="0" customWidth="1"/>
  </cols>
  <sheetData>
    <row r="1" ht="15.75">
      <c r="A1" s="2" t="s">
        <v>0</v>
      </c>
    </row>
    <row r="2" ht="15.75">
      <c r="A2" s="2" t="s">
        <v>1</v>
      </c>
    </row>
    <row r="3" spans="1:7" ht="18">
      <c r="A3" s="2" t="s">
        <v>2</v>
      </c>
      <c r="G3" s="30" t="s">
        <v>48</v>
      </c>
    </row>
    <row r="7" ht="15.75">
      <c r="A7" s="2" t="s">
        <v>3</v>
      </c>
    </row>
    <row r="8" spans="2:3" ht="12.75">
      <c r="B8" s="1" t="s">
        <v>4</v>
      </c>
      <c r="C8" s="1"/>
    </row>
    <row r="9" spans="2:3" ht="12.75">
      <c r="B9" s="1" t="s">
        <v>5</v>
      </c>
      <c r="C9" s="1"/>
    </row>
    <row r="10" spans="2:3" ht="12.75">
      <c r="B10" s="1" t="s">
        <v>6</v>
      </c>
      <c r="C10" s="1"/>
    </row>
    <row r="11" spans="2:3" ht="12.75">
      <c r="B11" s="1" t="s">
        <v>7</v>
      </c>
      <c r="C11" s="1"/>
    </row>
    <row r="12" spans="2:3" ht="12.75">
      <c r="B12" s="1" t="s">
        <v>8</v>
      </c>
      <c r="C12" s="1"/>
    </row>
    <row r="17" ht="12.75">
      <c r="B17" s="1" t="s">
        <v>34</v>
      </c>
    </row>
    <row r="18" ht="12.75">
      <c r="B18" s="1"/>
    </row>
    <row r="19" ht="13.5" thickBot="1">
      <c r="B19" s="1"/>
    </row>
    <row r="20" spans="2:11" ht="12.75">
      <c r="B20" s="4"/>
      <c r="C20" s="5"/>
      <c r="D20" s="6" t="s">
        <v>24</v>
      </c>
      <c r="E20" s="6" t="s">
        <v>10</v>
      </c>
      <c r="F20" s="6" t="s">
        <v>16</v>
      </c>
      <c r="G20" s="6" t="s">
        <v>17</v>
      </c>
      <c r="H20" s="6" t="s">
        <v>19</v>
      </c>
      <c r="I20" s="6" t="s">
        <v>19</v>
      </c>
      <c r="J20" s="6" t="s">
        <v>23</v>
      </c>
      <c r="K20" s="18" t="s">
        <v>25</v>
      </c>
    </row>
    <row r="21" spans="2:11" ht="12.75">
      <c r="B21" s="7" t="s">
        <v>9</v>
      </c>
      <c r="C21" s="8" t="s">
        <v>18</v>
      </c>
      <c r="D21" s="8" t="s">
        <v>12</v>
      </c>
      <c r="E21" s="8" t="s">
        <v>13</v>
      </c>
      <c r="F21" s="8" t="s">
        <v>13</v>
      </c>
      <c r="G21" s="8" t="s">
        <v>13</v>
      </c>
      <c r="H21" s="8" t="s">
        <v>13</v>
      </c>
      <c r="I21" s="8" t="s">
        <v>21</v>
      </c>
      <c r="J21" s="8" t="s">
        <v>21</v>
      </c>
      <c r="K21" s="17" t="s">
        <v>26</v>
      </c>
    </row>
    <row r="22" spans="2:11" ht="15" thickBot="1">
      <c r="B22" s="13" t="s">
        <v>11</v>
      </c>
      <c r="C22" s="14" t="s">
        <v>15</v>
      </c>
      <c r="D22" s="14" t="s">
        <v>15</v>
      </c>
      <c r="E22" s="14" t="s">
        <v>14</v>
      </c>
      <c r="F22" s="14" t="s">
        <v>14</v>
      </c>
      <c r="G22" s="14" t="s">
        <v>14</v>
      </c>
      <c r="H22" s="14" t="s">
        <v>14</v>
      </c>
      <c r="I22" s="14" t="s">
        <v>22</v>
      </c>
      <c r="J22" s="14" t="s">
        <v>22</v>
      </c>
      <c r="K22" s="14" t="s">
        <v>27</v>
      </c>
    </row>
    <row r="23" spans="2:11" ht="12.75">
      <c r="B23" s="19">
        <v>2</v>
      </c>
      <c r="C23" s="20">
        <v>3</v>
      </c>
      <c r="D23" s="20">
        <v>0.2</v>
      </c>
      <c r="E23" s="20">
        <v>20</v>
      </c>
      <c r="F23" s="20">
        <v>25</v>
      </c>
      <c r="G23" s="20">
        <v>24</v>
      </c>
      <c r="H23" s="20">
        <f>(E23+F23+G23)/3</f>
        <v>23</v>
      </c>
      <c r="I23" s="25">
        <f>20/H23</f>
        <v>0.8695652173913043</v>
      </c>
      <c r="J23" s="25">
        <f>0.85*I23</f>
        <v>0.7391304347826086</v>
      </c>
      <c r="K23" s="27">
        <f>J23*D23*C23</f>
        <v>0.4434782608695652</v>
      </c>
    </row>
    <row r="24" spans="2:11" ht="12.75">
      <c r="B24" s="19">
        <v>4</v>
      </c>
      <c r="C24" s="20">
        <v>2</v>
      </c>
      <c r="D24" s="20">
        <v>0.5</v>
      </c>
      <c r="E24" s="20">
        <v>19</v>
      </c>
      <c r="F24" s="20">
        <v>15</v>
      </c>
      <c r="G24" s="20">
        <v>17</v>
      </c>
      <c r="H24" s="20">
        <f>(E24+F24+G24)/3</f>
        <v>17</v>
      </c>
      <c r="I24" s="25">
        <f>20/H24</f>
        <v>1.1764705882352942</v>
      </c>
      <c r="J24" s="25">
        <f>0.85*I24</f>
        <v>1</v>
      </c>
      <c r="K24" s="27">
        <f>J24*D24*C24</f>
        <v>1</v>
      </c>
    </row>
    <row r="25" spans="2:11" ht="12.75">
      <c r="B25" s="19">
        <v>6</v>
      </c>
      <c r="C25" s="20">
        <v>2</v>
      </c>
      <c r="D25" s="20">
        <v>1</v>
      </c>
      <c r="E25" s="20">
        <v>15</v>
      </c>
      <c r="F25" s="20">
        <v>14</v>
      </c>
      <c r="G25" s="20">
        <v>15</v>
      </c>
      <c r="H25" s="26">
        <f>(E25+F25+G25)/3</f>
        <v>14.666666666666666</v>
      </c>
      <c r="I25" s="25">
        <f>20/H25</f>
        <v>1.3636363636363638</v>
      </c>
      <c r="J25" s="25">
        <f>0.85*I25</f>
        <v>1.1590909090909092</v>
      </c>
      <c r="K25" s="27">
        <f>J25*D25*C25</f>
        <v>2.3181818181818183</v>
      </c>
    </row>
    <row r="26" spans="2:11" ht="12.75">
      <c r="B26" s="19">
        <v>8</v>
      </c>
      <c r="C26" s="20">
        <v>2</v>
      </c>
      <c r="D26" s="20">
        <v>0.6</v>
      </c>
      <c r="E26" s="20">
        <v>20</v>
      </c>
      <c r="F26" s="20">
        <v>22</v>
      </c>
      <c r="G26" s="20">
        <v>22</v>
      </c>
      <c r="H26" s="26">
        <f>(E26+F26+G26)/3</f>
        <v>21.333333333333332</v>
      </c>
      <c r="I26" s="25">
        <f>20/H26</f>
        <v>0.9375</v>
      </c>
      <c r="J26" s="25">
        <f>0.85*I26</f>
        <v>0.796875</v>
      </c>
      <c r="K26" s="27">
        <f>J26*D26*C26</f>
        <v>0.9562499999999999</v>
      </c>
    </row>
    <row r="27" spans="2:11" ht="12.75">
      <c r="B27" s="19">
        <v>10</v>
      </c>
      <c r="C27" s="20">
        <v>3</v>
      </c>
      <c r="D27" s="20">
        <v>0.2</v>
      </c>
      <c r="E27" s="20">
        <v>23</v>
      </c>
      <c r="F27" s="20">
        <v>25</v>
      </c>
      <c r="G27" s="20">
        <v>26</v>
      </c>
      <c r="H27" s="26">
        <f>(E27+F27+G27)/3</f>
        <v>24.666666666666668</v>
      </c>
      <c r="I27" s="25">
        <f>20/H27</f>
        <v>0.8108108108108107</v>
      </c>
      <c r="J27" s="25">
        <f>0.85*I27</f>
        <v>0.6891891891891891</v>
      </c>
      <c r="K27" s="27">
        <f>J27*D27*C27</f>
        <v>0.4135135135135135</v>
      </c>
    </row>
    <row r="28" spans="2:11" ht="12.75">
      <c r="B28" s="19"/>
      <c r="C28" s="20"/>
      <c r="D28" s="20"/>
      <c r="E28" s="20"/>
      <c r="F28" s="20"/>
      <c r="G28" s="20"/>
      <c r="H28" s="20"/>
      <c r="I28" s="20"/>
      <c r="J28" s="20"/>
      <c r="K28" s="21"/>
    </row>
    <row r="29" spans="2:11" ht="12.75">
      <c r="B29" s="19"/>
      <c r="C29" s="20"/>
      <c r="D29" s="20"/>
      <c r="E29" s="20"/>
      <c r="F29" s="20"/>
      <c r="G29" s="20"/>
      <c r="H29" s="20"/>
      <c r="I29" s="20"/>
      <c r="J29" s="20"/>
      <c r="K29" s="21"/>
    </row>
    <row r="30" spans="2:11" ht="12.75">
      <c r="B30" s="19"/>
      <c r="C30" s="20"/>
      <c r="D30" s="20"/>
      <c r="E30" s="20"/>
      <c r="F30" s="20"/>
      <c r="G30" s="20"/>
      <c r="H30" s="20"/>
      <c r="I30" s="20"/>
      <c r="J30" s="20"/>
      <c r="K30" s="21"/>
    </row>
    <row r="31" spans="2:11" ht="12.75">
      <c r="B31" s="19"/>
      <c r="C31" s="20"/>
      <c r="D31" s="8" t="s">
        <v>35</v>
      </c>
      <c r="E31" s="20"/>
      <c r="F31" s="20"/>
      <c r="G31" s="20"/>
      <c r="H31" s="20"/>
      <c r="I31" s="20"/>
      <c r="J31" s="20"/>
      <c r="K31" s="21"/>
    </row>
    <row r="32" spans="2:11" ht="12.75">
      <c r="B32" s="19"/>
      <c r="C32" s="20"/>
      <c r="D32" s="28" t="s">
        <v>36</v>
      </c>
      <c r="E32" s="20"/>
      <c r="F32" s="20"/>
      <c r="G32" s="20"/>
      <c r="H32" s="20"/>
      <c r="I32" s="20"/>
      <c r="J32" s="20"/>
      <c r="K32" s="21"/>
    </row>
    <row r="33" spans="2:11" ht="12.75">
      <c r="B33" s="19"/>
      <c r="C33" s="20"/>
      <c r="D33" s="29" t="s">
        <v>37</v>
      </c>
      <c r="E33" s="20"/>
      <c r="F33" s="20"/>
      <c r="G33" s="20"/>
      <c r="H33" s="20"/>
      <c r="I33" s="20"/>
      <c r="J33" s="20"/>
      <c r="K33" s="21"/>
    </row>
    <row r="34" spans="2:11" ht="12.75">
      <c r="B34" s="19"/>
      <c r="C34" s="20"/>
      <c r="D34" s="20"/>
      <c r="E34" s="20"/>
      <c r="F34" s="20"/>
      <c r="G34" s="20"/>
      <c r="H34" s="20"/>
      <c r="I34" s="20"/>
      <c r="J34" s="20"/>
      <c r="K34" s="21"/>
    </row>
    <row r="35" spans="2:11" ht="13.5" thickBot="1">
      <c r="B35" s="22"/>
      <c r="C35" s="23"/>
      <c r="D35" s="23"/>
      <c r="E35" s="23"/>
      <c r="F35" s="23"/>
      <c r="G35" s="23"/>
      <c r="H35" s="23"/>
      <c r="I35" s="23"/>
      <c r="J35" s="23"/>
      <c r="K35" s="24"/>
    </row>
    <row r="39" ht="12.75">
      <c r="C39" s="1" t="s">
        <v>29</v>
      </c>
    </row>
    <row r="40" ht="12.75">
      <c r="C40" s="1" t="s">
        <v>28</v>
      </c>
    </row>
    <row r="41" ht="12.75">
      <c r="C41" s="1" t="s">
        <v>30</v>
      </c>
    </row>
    <row r="42" ht="14.25">
      <c r="C42" s="1" t="s">
        <v>31</v>
      </c>
    </row>
    <row r="43" ht="12.75">
      <c r="C43" s="1"/>
    </row>
    <row r="44" ht="14.25">
      <c r="C44" s="1" t="s">
        <v>32</v>
      </c>
    </row>
    <row r="45" ht="12.75">
      <c r="C45" s="1"/>
    </row>
    <row r="46" spans="2:3" ht="14.25">
      <c r="B46" s="1" t="s">
        <v>33</v>
      </c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</sheetData>
  <printOptions gridLines="1"/>
  <pageMargins left="0.75" right="0.75" top="1" bottom="1" header="0.5" footer="0.5"/>
  <pageSetup fitToHeight="1" fitToWidth="1" horizontalDpi="300" verticalDpi="3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5"/>
  <sheetViews>
    <sheetView workbookViewId="0" topLeftCell="A1">
      <selection activeCell="K74" sqref="K73:K74"/>
    </sheetView>
  </sheetViews>
  <sheetFormatPr defaultColWidth="9.140625" defaultRowHeight="12.75"/>
  <cols>
    <col min="1" max="1" width="10.00390625" style="0" customWidth="1"/>
    <col min="4" max="4" width="0.13671875" style="0" customWidth="1"/>
    <col min="5" max="6" width="9.140625" style="0" hidden="1" customWidth="1"/>
    <col min="10" max="10" width="10.8515625" style="0" customWidth="1"/>
    <col min="12" max="12" width="11.7109375" style="0" customWidth="1"/>
    <col min="14" max="14" width="12.00390625" style="0" customWidth="1"/>
    <col min="15" max="18" width="9.140625" style="0" hidden="1" customWidth="1"/>
  </cols>
  <sheetData>
    <row r="1" ht="18.75">
      <c r="A1" s="2" t="s">
        <v>49</v>
      </c>
    </row>
    <row r="4" ht="14.25">
      <c r="B4" s="31" t="s">
        <v>54</v>
      </c>
    </row>
    <row r="6" spans="1:2" ht="14.25">
      <c r="A6" s="32" t="s">
        <v>50</v>
      </c>
      <c r="B6" s="1" t="s">
        <v>57</v>
      </c>
    </row>
    <row r="7" spans="1:2" ht="12.75">
      <c r="A7" s="32"/>
      <c r="B7" s="1" t="s">
        <v>51</v>
      </c>
    </row>
    <row r="8" ht="12.75">
      <c r="B8" s="1" t="s">
        <v>55</v>
      </c>
    </row>
    <row r="9" ht="12.75">
      <c r="B9" s="1" t="s">
        <v>56</v>
      </c>
    </row>
    <row r="12" spans="10:14" ht="12.75">
      <c r="J12" s="33"/>
      <c r="L12" s="33"/>
      <c r="N12" s="33"/>
    </row>
    <row r="13" spans="1:19" ht="12.75">
      <c r="A13" s="3" t="s">
        <v>58</v>
      </c>
      <c r="B13" s="3" t="s">
        <v>58</v>
      </c>
      <c r="D13" s="3"/>
      <c r="E13" s="3"/>
      <c r="F13" s="3"/>
      <c r="G13" s="3"/>
      <c r="H13" s="3" t="s">
        <v>62</v>
      </c>
      <c r="I13" s="3"/>
      <c r="J13" s="33"/>
      <c r="K13" s="33"/>
      <c r="L13" s="3" t="s">
        <v>58</v>
      </c>
      <c r="M13" s="3" t="s">
        <v>58</v>
      </c>
      <c r="O13" s="3"/>
      <c r="P13" s="3"/>
      <c r="Q13" s="3"/>
      <c r="R13" s="3"/>
      <c r="S13" s="3" t="s">
        <v>62</v>
      </c>
    </row>
    <row r="14" spans="1:19" ht="12.75">
      <c r="A14" s="1" t="s">
        <v>59</v>
      </c>
      <c r="B14" s="3" t="s">
        <v>60</v>
      </c>
      <c r="D14" s="3"/>
      <c r="E14" s="3"/>
      <c r="F14" s="3"/>
      <c r="G14" s="3"/>
      <c r="H14" s="3" t="s">
        <v>61</v>
      </c>
      <c r="I14" s="3"/>
      <c r="J14" s="33"/>
      <c r="K14" s="33"/>
      <c r="L14" s="1" t="s">
        <v>59</v>
      </c>
      <c r="M14" s="3" t="s">
        <v>60</v>
      </c>
      <c r="O14" s="3"/>
      <c r="P14" s="3"/>
      <c r="Q14" s="3"/>
      <c r="R14" s="3"/>
      <c r="S14" s="3" t="s">
        <v>61</v>
      </c>
    </row>
    <row r="15" spans="10:14" ht="12.75">
      <c r="J15" s="33"/>
      <c r="K15" s="33"/>
      <c r="L15" s="33"/>
      <c r="M15" s="33"/>
      <c r="N15" s="33"/>
    </row>
    <row r="16" spans="1:19" ht="12.75">
      <c r="A16" s="3">
        <v>0.5</v>
      </c>
      <c r="B16" s="37">
        <f>A16/12</f>
        <v>0.041666666666666664</v>
      </c>
      <c r="C16" s="3"/>
      <c r="D16" s="38"/>
      <c r="E16" s="3"/>
      <c r="F16" s="38"/>
      <c r="G16" s="3"/>
      <c r="H16" s="38">
        <f>(3.052*(B16^2.466))*448.8</f>
        <v>0.5407997167539351</v>
      </c>
      <c r="I16" s="34"/>
      <c r="J16" s="36"/>
      <c r="K16" s="33"/>
      <c r="L16" s="3">
        <f>A70+0.1</f>
        <v>5.999999999999995</v>
      </c>
      <c r="M16" s="37">
        <f aca="true" t="shared" si="0" ref="M16:M26">L16/12</f>
        <v>0.49999999999999956</v>
      </c>
      <c r="N16" s="3"/>
      <c r="O16" s="38"/>
      <c r="P16" s="3"/>
      <c r="Q16" s="38"/>
      <c r="R16" s="3"/>
      <c r="S16" s="38">
        <f aca="true" t="shared" si="1" ref="S16:S26">(3.052*(M16^2.466))*448.8</f>
        <v>247.91191964794487</v>
      </c>
    </row>
    <row r="17" spans="1:19" ht="12.75">
      <c r="A17" s="3">
        <f>A16+0.1</f>
        <v>0.6</v>
      </c>
      <c r="B17" s="37">
        <f aca="true" t="shared" si="2" ref="B17:B65">A17/12</f>
        <v>0.049999999999999996</v>
      </c>
      <c r="C17" s="3"/>
      <c r="D17" s="38"/>
      <c r="E17" s="3"/>
      <c r="F17" s="38"/>
      <c r="G17" s="3"/>
      <c r="H17" s="38">
        <f aca="true" t="shared" si="3" ref="H17:H65">(3.052*(B17^2.466))*448.8</f>
        <v>0.8478078007370766</v>
      </c>
      <c r="I17" s="34"/>
      <c r="J17" s="36"/>
      <c r="K17" s="33"/>
      <c r="L17" s="3">
        <f aca="true" t="shared" si="4" ref="L17:L48">L16+0.1</f>
        <v>6.099999999999994</v>
      </c>
      <c r="M17" s="37">
        <f t="shared" si="0"/>
        <v>0.5083333333333329</v>
      </c>
      <c r="N17" s="3"/>
      <c r="O17" s="38"/>
      <c r="P17" s="3"/>
      <c r="Q17" s="38"/>
      <c r="R17" s="3"/>
      <c r="S17" s="38">
        <f t="shared" si="1"/>
        <v>258.2258989057349</v>
      </c>
    </row>
    <row r="18" spans="1:19" ht="12.75">
      <c r="A18" s="3">
        <f aca="true" t="shared" si="5" ref="A18:A65">A17+0.1</f>
        <v>0.7</v>
      </c>
      <c r="B18" s="37">
        <f t="shared" si="2"/>
        <v>0.05833333333333333</v>
      </c>
      <c r="C18" s="3"/>
      <c r="D18" s="38"/>
      <c r="E18" s="3"/>
      <c r="F18" s="38"/>
      <c r="G18" s="3"/>
      <c r="H18" s="38">
        <f t="shared" si="3"/>
        <v>1.2399043722632535</v>
      </c>
      <c r="I18" s="34"/>
      <c r="J18" s="36"/>
      <c r="K18" s="33"/>
      <c r="L18" s="3">
        <f t="shared" si="4"/>
        <v>6.199999999999994</v>
      </c>
      <c r="M18" s="37">
        <f t="shared" si="0"/>
        <v>0.5166666666666662</v>
      </c>
      <c r="N18" s="3"/>
      <c r="O18" s="38"/>
      <c r="P18" s="3"/>
      <c r="Q18" s="38"/>
      <c r="R18" s="3"/>
      <c r="S18" s="38">
        <f t="shared" si="1"/>
        <v>268.7907574177821</v>
      </c>
    </row>
    <row r="19" spans="1:19" ht="12.75">
      <c r="A19" s="3">
        <f t="shared" si="5"/>
        <v>0.7999999999999999</v>
      </c>
      <c r="B19" s="37">
        <f t="shared" si="2"/>
        <v>0.06666666666666667</v>
      </c>
      <c r="C19" s="3"/>
      <c r="D19" s="38"/>
      <c r="E19" s="3"/>
      <c r="F19" s="38"/>
      <c r="G19" s="3"/>
      <c r="H19" s="38">
        <f t="shared" si="3"/>
        <v>1.7234406518475482</v>
      </c>
      <c r="I19" s="34"/>
      <c r="J19" s="36"/>
      <c r="K19" s="33"/>
      <c r="L19" s="3">
        <f t="shared" si="4"/>
        <v>6.299999999999994</v>
      </c>
      <c r="M19" s="37">
        <f t="shared" si="0"/>
        <v>0.5249999999999995</v>
      </c>
      <c r="N19" s="3"/>
      <c r="O19" s="38"/>
      <c r="P19" s="3"/>
      <c r="Q19" s="38"/>
      <c r="R19" s="3"/>
      <c r="S19" s="38">
        <f t="shared" si="1"/>
        <v>279.60840346291036</v>
      </c>
    </row>
    <row r="20" spans="1:19" ht="12.75">
      <c r="A20" s="3">
        <f t="shared" si="5"/>
        <v>0.8999999999999999</v>
      </c>
      <c r="B20" s="37">
        <f t="shared" si="2"/>
        <v>0.075</v>
      </c>
      <c r="C20" s="3"/>
      <c r="D20" s="38"/>
      <c r="E20" s="3"/>
      <c r="F20" s="38"/>
      <c r="G20" s="3"/>
      <c r="H20" s="38">
        <f t="shared" si="3"/>
        <v>2.304296992776812</v>
      </c>
      <c r="I20" s="34"/>
      <c r="J20" s="36"/>
      <c r="K20" s="33"/>
      <c r="L20" s="3">
        <f t="shared" si="4"/>
        <v>6.399999999999993</v>
      </c>
      <c r="M20" s="37">
        <f t="shared" si="0"/>
        <v>0.5333333333333328</v>
      </c>
      <c r="N20" s="3"/>
      <c r="O20" s="38"/>
      <c r="P20" s="3"/>
      <c r="Q20" s="38"/>
      <c r="R20" s="3"/>
      <c r="S20" s="38">
        <f t="shared" si="1"/>
        <v>290.68072895272036</v>
      </c>
    </row>
    <row r="21" spans="1:19" ht="12.75">
      <c r="A21" s="3">
        <f t="shared" si="5"/>
        <v>0.9999999999999999</v>
      </c>
      <c r="B21" s="37">
        <f t="shared" si="2"/>
        <v>0.08333333333333333</v>
      </c>
      <c r="C21" s="3"/>
      <c r="D21" s="38"/>
      <c r="E21" s="3"/>
      <c r="F21" s="38"/>
      <c r="G21" s="3"/>
      <c r="H21" s="38">
        <f t="shared" si="3"/>
        <v>2.9879713212625867</v>
      </c>
      <c r="I21" s="34"/>
      <c r="J21" s="36"/>
      <c r="K21" s="33"/>
      <c r="L21" s="3">
        <f t="shared" si="4"/>
        <v>6.499999999999993</v>
      </c>
      <c r="M21" s="37">
        <f t="shared" si="0"/>
        <v>0.5416666666666661</v>
      </c>
      <c r="N21" s="3"/>
      <c r="O21" s="38"/>
      <c r="P21" s="3"/>
      <c r="Q21" s="38"/>
      <c r="R21" s="3"/>
      <c r="S21" s="38">
        <f t="shared" si="1"/>
        <v>302.0096098285101</v>
      </c>
    </row>
    <row r="22" spans="1:19" ht="12.75">
      <c r="A22" s="3">
        <f t="shared" si="5"/>
        <v>1.0999999999999999</v>
      </c>
      <c r="B22" s="37">
        <f t="shared" si="2"/>
        <v>0.09166666666666666</v>
      </c>
      <c r="C22" s="3"/>
      <c r="D22" s="38"/>
      <c r="E22" s="3"/>
      <c r="F22" s="38"/>
      <c r="G22" s="3"/>
      <c r="H22" s="38">
        <f t="shared" si="3"/>
        <v>3.779643045068685</v>
      </c>
      <c r="I22" s="34"/>
      <c r="J22" s="36"/>
      <c r="K22" s="33"/>
      <c r="L22" s="3">
        <f t="shared" si="4"/>
        <v>6.5999999999999925</v>
      </c>
      <c r="M22" s="37">
        <f t="shared" si="0"/>
        <v>0.5499999999999994</v>
      </c>
      <c r="N22" s="3"/>
      <c r="O22" s="38"/>
      <c r="P22" s="3"/>
      <c r="Q22" s="38"/>
      <c r="R22" s="3"/>
      <c r="S22" s="38">
        <f t="shared" si="1"/>
        <v>313.59690644254164</v>
      </c>
    </row>
    <row r="23" spans="1:19" ht="12.75">
      <c r="A23" s="3">
        <f t="shared" si="5"/>
        <v>1.2</v>
      </c>
      <c r="B23" s="37">
        <f t="shared" si="2"/>
        <v>0.09999999999999999</v>
      </c>
      <c r="C23" s="3"/>
      <c r="D23" s="38"/>
      <c r="E23" s="3"/>
      <c r="F23" s="38"/>
      <c r="G23" s="3"/>
      <c r="H23" s="38">
        <f t="shared" si="3"/>
        <v>4.684221008380651</v>
      </c>
      <c r="I23" s="34"/>
      <c r="J23" s="36"/>
      <c r="K23" s="33"/>
      <c r="L23" s="3">
        <f t="shared" si="4"/>
        <v>6.699999999999992</v>
      </c>
      <c r="M23" s="37">
        <f t="shared" si="0"/>
        <v>0.5583333333333327</v>
      </c>
      <c r="N23" s="3"/>
      <c r="O23" s="38"/>
      <c r="P23" s="3"/>
      <c r="Q23" s="38"/>
      <c r="R23" s="3"/>
      <c r="S23" s="38">
        <f t="shared" si="1"/>
        <v>325.44446392450055</v>
      </c>
    </row>
    <row r="24" spans="1:19" ht="12.75">
      <c r="A24" s="3">
        <f t="shared" si="5"/>
        <v>1.3</v>
      </c>
      <c r="B24" s="37">
        <f t="shared" si="2"/>
        <v>0.10833333333333334</v>
      </c>
      <c r="C24" s="3"/>
      <c r="D24" s="38"/>
      <c r="E24" s="3"/>
      <c r="F24" s="38"/>
      <c r="G24" s="3"/>
      <c r="H24" s="38">
        <f t="shared" si="3"/>
        <v>5.706380560888372</v>
      </c>
      <c r="I24" s="34"/>
      <c r="J24" s="36"/>
      <c r="K24" s="33"/>
      <c r="L24" s="3">
        <f t="shared" si="4"/>
        <v>6.799999999999992</v>
      </c>
      <c r="M24" s="37">
        <f t="shared" si="0"/>
        <v>0.566666666666666</v>
      </c>
      <c r="N24" s="3"/>
      <c r="O24" s="38"/>
      <c r="P24" s="3"/>
      <c r="Q24" s="38"/>
      <c r="R24" s="3"/>
      <c r="S24" s="38">
        <f t="shared" si="1"/>
        <v>337.5541125339394</v>
      </c>
    </row>
    <row r="25" spans="1:19" ht="12.75">
      <c r="A25" s="3">
        <f t="shared" si="5"/>
        <v>1.4000000000000001</v>
      </c>
      <c r="B25" s="37">
        <f t="shared" si="2"/>
        <v>0.11666666666666668</v>
      </c>
      <c r="C25" s="3"/>
      <c r="D25" s="38"/>
      <c r="E25" s="3"/>
      <c r="F25" s="38"/>
      <c r="G25" s="3"/>
      <c r="H25" s="38">
        <f t="shared" si="3"/>
        <v>6.8505929101963225</v>
      </c>
      <c r="I25" s="34"/>
      <c r="J25" s="36"/>
      <c r="K25" s="33"/>
      <c r="L25" s="3">
        <f t="shared" si="4"/>
        <v>6.8999999999999915</v>
      </c>
      <c r="M25" s="37">
        <f t="shared" si="0"/>
        <v>0.5749999999999993</v>
      </c>
      <c r="N25" s="3"/>
      <c r="O25" s="38"/>
      <c r="P25" s="3"/>
      <c r="Q25" s="38"/>
      <c r="R25" s="3"/>
      <c r="S25" s="38">
        <f t="shared" si="1"/>
        <v>349.9276679994418</v>
      </c>
    </row>
    <row r="26" spans="1:19" ht="12.75">
      <c r="A26" s="3">
        <f t="shared" si="5"/>
        <v>1.5000000000000002</v>
      </c>
      <c r="B26" s="37">
        <f t="shared" si="2"/>
        <v>0.12500000000000003</v>
      </c>
      <c r="C26" s="3"/>
      <c r="D26" s="38"/>
      <c r="E26" s="3"/>
      <c r="F26" s="38"/>
      <c r="G26" s="3"/>
      <c r="H26" s="38">
        <f t="shared" si="3"/>
        <v>8.121148831259664</v>
      </c>
      <c r="I26" s="34"/>
      <c r="J26" s="36"/>
      <c r="K26" s="33"/>
      <c r="L26" s="3">
        <f t="shared" si="4"/>
        <v>6.999999999999991</v>
      </c>
      <c r="M26" s="37">
        <f t="shared" si="0"/>
        <v>0.5833333333333326</v>
      </c>
      <c r="N26" s="3"/>
      <c r="O26" s="38"/>
      <c r="P26" s="3"/>
      <c r="Q26" s="38"/>
      <c r="R26" s="3"/>
      <c r="S26" s="38">
        <f t="shared" si="1"/>
        <v>362.5669318451931</v>
      </c>
    </row>
    <row r="27" spans="1:19" ht="12.75">
      <c r="A27" s="3">
        <f t="shared" si="5"/>
        <v>1.6000000000000003</v>
      </c>
      <c r="B27" s="37">
        <f t="shared" si="2"/>
        <v>0.13333333333333336</v>
      </c>
      <c r="C27" s="3"/>
      <c r="D27" s="38"/>
      <c r="E27" s="3"/>
      <c r="F27" s="38"/>
      <c r="G27" s="3"/>
      <c r="H27" s="38">
        <f t="shared" si="3"/>
        <v>9.522178141157644</v>
      </c>
      <c r="I27" s="34"/>
      <c r="J27" s="36"/>
      <c r="K27" s="33"/>
      <c r="L27" s="3">
        <f t="shared" si="4"/>
        <v>7.099999999999991</v>
      </c>
      <c r="M27" s="37">
        <f aca="true" t="shared" si="6" ref="M27:M66">L27/12</f>
        <v>0.5916666666666659</v>
      </c>
      <c r="N27" s="3"/>
      <c r="O27" s="3"/>
      <c r="P27" s="3"/>
      <c r="Q27" s="3"/>
      <c r="R27" s="3"/>
      <c r="S27" s="38">
        <f aca="true" t="shared" si="7" ref="S27:S66">(3.052*(M27^2.466))*448.8</f>
        <v>375.4736917056029</v>
      </c>
    </row>
    <row r="28" spans="1:19" ht="12.75">
      <c r="A28" s="3">
        <f t="shared" si="5"/>
        <v>1.7000000000000004</v>
      </c>
      <c r="B28" s="37">
        <f t="shared" si="2"/>
        <v>0.1416666666666667</v>
      </c>
      <c r="C28" s="3"/>
      <c r="D28" s="38"/>
      <c r="E28" s="3"/>
      <c r="F28" s="38"/>
      <c r="G28" s="3"/>
      <c r="H28" s="38">
        <f t="shared" si="3"/>
        <v>11.057665925804637</v>
      </c>
      <c r="I28" s="34"/>
      <c r="J28" s="36"/>
      <c r="K28" s="33"/>
      <c r="L28" s="3">
        <f t="shared" si="4"/>
        <v>7.19999999999999</v>
      </c>
      <c r="M28" s="37">
        <f t="shared" si="6"/>
        <v>0.5999999999999992</v>
      </c>
      <c r="N28" s="3"/>
      <c r="O28" s="3"/>
      <c r="P28" s="3"/>
      <c r="Q28" s="3"/>
      <c r="R28" s="3"/>
      <c r="S28" s="38">
        <f t="shared" si="7"/>
        <v>388.649721628578</v>
      </c>
    </row>
    <row r="29" spans="1:19" ht="12.75">
      <c r="A29" s="3">
        <f t="shared" si="5"/>
        <v>1.8000000000000005</v>
      </c>
      <c r="B29" s="37">
        <f t="shared" si="2"/>
        <v>0.15000000000000005</v>
      </c>
      <c r="C29" s="3"/>
      <c r="D29" s="38"/>
      <c r="E29" s="3"/>
      <c r="F29" s="38"/>
      <c r="G29" s="3"/>
      <c r="H29" s="38">
        <f t="shared" si="3"/>
        <v>12.73146622822937</v>
      </c>
      <c r="I29" s="34"/>
      <c r="J29" s="36"/>
      <c r="K29" s="33"/>
      <c r="L29" s="3">
        <f t="shared" si="4"/>
        <v>7.29999999999999</v>
      </c>
      <c r="M29" s="37">
        <f t="shared" si="6"/>
        <v>0.6083333333333325</v>
      </c>
      <c r="N29" s="3"/>
      <c r="O29" s="3"/>
      <c r="P29" s="3"/>
      <c r="Q29" s="3"/>
      <c r="R29" s="3"/>
      <c r="S29" s="38">
        <f t="shared" si="7"/>
        <v>402.09678236801057</v>
      </c>
    </row>
    <row r="30" spans="1:19" ht="12.75">
      <c r="A30" s="3">
        <f t="shared" si="5"/>
        <v>1.9000000000000006</v>
      </c>
      <c r="B30" s="37">
        <f t="shared" si="2"/>
        <v>0.15833333333333338</v>
      </c>
      <c r="C30" s="3"/>
      <c r="D30" s="38"/>
      <c r="E30" s="3"/>
      <c r="F30" s="38"/>
      <c r="G30" s="3"/>
      <c r="H30" s="38">
        <f t="shared" si="3"/>
        <v>14.54731372054137</v>
      </c>
      <c r="I30" s="34"/>
      <c r="J30" s="36"/>
      <c r="K30" s="33"/>
      <c r="L30" s="3">
        <f t="shared" si="4"/>
        <v>7.39999999999999</v>
      </c>
      <c r="M30" s="37">
        <f t="shared" si="6"/>
        <v>0.6166666666666658</v>
      </c>
      <c r="N30" s="3"/>
      <c r="O30" s="3"/>
      <c r="P30" s="3"/>
      <c r="Q30" s="3"/>
      <c r="R30" s="3"/>
      <c r="S30" s="38">
        <f t="shared" si="7"/>
        <v>415.8166216660075</v>
      </c>
    </row>
    <row r="31" spans="1:19" ht="12.75">
      <c r="A31" s="3">
        <f t="shared" si="5"/>
        <v>2.0000000000000004</v>
      </c>
      <c r="B31" s="37">
        <f t="shared" si="2"/>
        <v>0.1666666666666667</v>
      </c>
      <c r="C31" s="3"/>
      <c r="D31" s="38"/>
      <c r="E31" s="3"/>
      <c r="F31" s="38"/>
      <c r="G31" s="3"/>
      <c r="H31" s="38">
        <f t="shared" si="3"/>
        <v>16.508833751386614</v>
      </c>
      <c r="I31" s="34"/>
      <c r="J31" s="36"/>
      <c r="K31" s="33"/>
      <c r="L31" s="3">
        <f t="shared" si="4"/>
        <v>7.499999999999989</v>
      </c>
      <c r="M31" s="37">
        <f t="shared" si="6"/>
        <v>0.6249999999999991</v>
      </c>
      <c r="N31" s="3"/>
      <c r="O31" s="3"/>
      <c r="P31" s="3"/>
      <c r="Q31" s="3"/>
      <c r="R31" s="3"/>
      <c r="S31" s="38">
        <f t="shared" si="7"/>
        <v>429.8109745253579</v>
      </c>
    </row>
    <row r="32" spans="1:19" ht="12.75">
      <c r="A32" s="3">
        <f t="shared" si="5"/>
        <v>2.1000000000000005</v>
      </c>
      <c r="B32" s="37">
        <f t="shared" si="2"/>
        <v>0.17500000000000004</v>
      </c>
      <c r="C32" s="3"/>
      <c r="D32" s="38"/>
      <c r="E32" s="3"/>
      <c r="F32" s="38"/>
      <c r="G32" s="3"/>
      <c r="H32" s="38">
        <f t="shared" si="3"/>
        <v>18.61955106803629</v>
      </c>
      <c r="I32" s="34"/>
      <c r="J32" s="36"/>
      <c r="K32" s="33"/>
      <c r="L32" s="3">
        <f t="shared" si="4"/>
        <v>7.599999999999989</v>
      </c>
      <c r="M32" s="37">
        <f t="shared" si="6"/>
        <v>0.6333333333333324</v>
      </c>
      <c r="N32" s="3"/>
      <c r="O32" s="3"/>
      <c r="P32" s="3"/>
      <c r="Q32" s="3"/>
      <c r="R32" s="3"/>
      <c r="S32" s="38">
        <f t="shared" si="7"/>
        <v>444.08156347270125</v>
      </c>
    </row>
    <row r="33" spans="1:19" ht="12.75">
      <c r="A33" s="3">
        <f t="shared" si="5"/>
        <v>2.2000000000000006</v>
      </c>
      <c r="B33" s="37">
        <f t="shared" si="2"/>
        <v>0.18333333333333338</v>
      </c>
      <c r="C33" s="3"/>
      <c r="D33" s="38"/>
      <c r="E33" s="3"/>
      <c r="F33" s="38"/>
      <c r="G33" s="3"/>
      <c r="H33" s="38">
        <f t="shared" si="3"/>
        <v>20.882897445032075</v>
      </c>
      <c r="I33" s="34"/>
      <c r="J33" s="36"/>
      <c r="K33" s="33"/>
      <c r="L33" s="3">
        <f t="shared" si="4"/>
        <v>7.699999999999989</v>
      </c>
      <c r="M33" s="37">
        <f t="shared" si="6"/>
        <v>0.6416666666666657</v>
      </c>
      <c r="N33" s="3"/>
      <c r="O33" s="3"/>
      <c r="P33" s="3"/>
      <c r="Q33" s="3"/>
      <c r="R33" s="3"/>
      <c r="S33" s="38">
        <f t="shared" si="7"/>
        <v>458.6300988128344</v>
      </c>
    </row>
    <row r="34" spans="1:19" ht="12.75">
      <c r="A34" s="3">
        <f t="shared" si="5"/>
        <v>2.3000000000000007</v>
      </c>
      <c r="B34" s="37">
        <f t="shared" si="2"/>
        <v>0.19166666666666674</v>
      </c>
      <c r="C34" s="3"/>
      <c r="D34" s="38"/>
      <c r="E34" s="3"/>
      <c r="F34" s="38"/>
      <c r="G34" s="3"/>
      <c r="H34" s="38">
        <f t="shared" si="3"/>
        <v>23.30221840166807</v>
      </c>
      <c r="I34" s="34"/>
      <c r="J34" s="36"/>
      <c r="K34" s="33"/>
      <c r="L34" s="3">
        <f t="shared" si="4"/>
        <v>7.799999999999988</v>
      </c>
      <c r="M34" s="37">
        <f t="shared" si="6"/>
        <v>0.649999999999999</v>
      </c>
      <c r="N34" s="3"/>
      <c r="O34" s="3"/>
      <c r="P34" s="3"/>
      <c r="Q34" s="3"/>
      <c r="R34" s="3"/>
      <c r="S34" s="38">
        <f t="shared" si="7"/>
        <v>473.45827887456704</v>
      </c>
    </row>
    <row r="35" spans="1:19" ht="12.75">
      <c r="A35" s="3">
        <f t="shared" si="5"/>
        <v>2.400000000000001</v>
      </c>
      <c r="B35" s="37">
        <f t="shared" si="2"/>
        <v>0.20000000000000007</v>
      </c>
      <c r="C35" s="3"/>
      <c r="D35" s="38"/>
      <c r="E35" s="3"/>
      <c r="F35" s="38"/>
      <c r="G35" s="3"/>
      <c r="H35" s="38">
        <f t="shared" si="3"/>
        <v>25.88077915333942</v>
      </c>
      <c r="I35" s="34"/>
      <c r="J35" s="36"/>
      <c r="K35" s="33"/>
      <c r="L35" s="3">
        <f t="shared" si="4"/>
        <v>7.899999999999988</v>
      </c>
      <c r="M35" s="37">
        <f t="shared" si="6"/>
        <v>0.6583333333333323</v>
      </c>
      <c r="N35" s="3"/>
      <c r="O35" s="3"/>
      <c r="P35" s="3"/>
      <c r="Q35" s="3"/>
      <c r="R35" s="3"/>
      <c r="S35" s="38">
        <f t="shared" si="7"/>
        <v>488.56779024851403</v>
      </c>
    </row>
    <row r="36" spans="1:19" ht="12.75">
      <c r="A36" s="3">
        <f t="shared" si="5"/>
        <v>2.500000000000001</v>
      </c>
      <c r="B36" s="37">
        <f t="shared" si="2"/>
        <v>0.2083333333333334</v>
      </c>
      <c r="C36" s="3"/>
      <c r="D36" s="38"/>
      <c r="E36" s="3"/>
      <c r="F36" s="38"/>
      <c r="G36" s="3"/>
      <c r="H36" s="38">
        <f t="shared" si="3"/>
        <v>28.621769913431546</v>
      </c>
      <c r="I36" s="34"/>
      <c r="J36" s="36"/>
      <c r="K36" s="33"/>
      <c r="L36" s="3">
        <f t="shared" si="4"/>
        <v>7.999999999999988</v>
      </c>
      <c r="M36" s="37">
        <f t="shared" si="6"/>
        <v>0.6666666666666656</v>
      </c>
      <c r="N36" s="3"/>
      <c r="O36" s="3"/>
      <c r="P36" s="3"/>
      <c r="Q36" s="3"/>
      <c r="R36" s="3"/>
      <c r="S36" s="38">
        <f t="shared" si="7"/>
        <v>503.960308017186</v>
      </c>
    </row>
    <row r="37" spans="1:19" ht="12.75">
      <c r="A37" s="3">
        <f t="shared" si="5"/>
        <v>2.600000000000001</v>
      </c>
      <c r="B37" s="37">
        <f t="shared" si="2"/>
        <v>0.21666666666666676</v>
      </c>
      <c r="C37" s="3"/>
      <c r="D37" s="38"/>
      <c r="E37" s="3"/>
      <c r="F37" s="38"/>
      <c r="G37" s="3"/>
      <c r="H37" s="38">
        <f t="shared" si="3"/>
        <v>31.528310640559706</v>
      </c>
      <c r="I37" s="34"/>
      <c r="J37" s="36"/>
      <c r="K37" s="33"/>
      <c r="L37" s="3">
        <f t="shared" si="4"/>
        <v>8.099999999999987</v>
      </c>
      <c r="M37" s="37">
        <f t="shared" si="6"/>
        <v>0.6749999999999989</v>
      </c>
      <c r="N37" s="3"/>
      <c r="O37" s="3"/>
      <c r="P37" s="3"/>
      <c r="Q37" s="3"/>
      <c r="R37" s="3"/>
      <c r="S37" s="38">
        <f t="shared" si="7"/>
        <v>519.6374959777244</v>
      </c>
    </row>
    <row r="38" spans="1:19" ht="12.75">
      <c r="A38" s="3">
        <f t="shared" si="5"/>
        <v>2.700000000000001</v>
      </c>
      <c r="B38" s="37">
        <f t="shared" si="2"/>
        <v>0.2250000000000001</v>
      </c>
      <c r="C38" s="3"/>
      <c r="D38" s="38"/>
      <c r="E38" s="3"/>
      <c r="F38" s="38"/>
      <c r="G38" s="3"/>
      <c r="H38" s="38">
        <f t="shared" si="3"/>
        <v>34.603455308907385</v>
      </c>
      <c r="I38" s="34"/>
      <c r="J38" s="36"/>
      <c r="K38" s="33"/>
      <c r="L38" s="3">
        <f t="shared" si="4"/>
        <v>8.199999999999987</v>
      </c>
      <c r="M38" s="37">
        <f t="shared" si="6"/>
        <v>0.6833333333333322</v>
      </c>
      <c r="N38" s="3"/>
      <c r="O38" s="3"/>
      <c r="P38" s="3"/>
      <c r="Q38" s="3"/>
      <c r="R38" s="3"/>
      <c r="S38" s="38">
        <f t="shared" si="7"/>
        <v>535.6010068576037</v>
      </c>
    </row>
    <row r="39" spans="1:19" ht="12.75">
      <c r="A39" s="3">
        <f t="shared" si="5"/>
        <v>2.800000000000001</v>
      </c>
      <c r="B39" s="37">
        <f t="shared" si="2"/>
        <v>0.23333333333333342</v>
      </c>
      <c r="C39" s="3"/>
      <c r="D39" s="38"/>
      <c r="E39" s="3"/>
      <c r="F39" s="38"/>
      <c r="G39" s="3"/>
      <c r="H39" s="38">
        <f t="shared" si="3"/>
        <v>37.85019576595861</v>
      </c>
      <c r="I39" s="34"/>
      <c r="J39" s="36"/>
      <c r="K39" s="33"/>
      <c r="L39" s="3">
        <f t="shared" si="4"/>
        <v>8.299999999999986</v>
      </c>
      <c r="M39" s="37">
        <f t="shared" si="6"/>
        <v>0.6916666666666655</v>
      </c>
      <c r="N39" s="3"/>
      <c r="O39" s="3"/>
      <c r="P39" s="3"/>
      <c r="Q39" s="3"/>
      <c r="R39" s="3"/>
      <c r="S39" s="38">
        <f t="shared" si="7"/>
        <v>551.8524825236053</v>
      </c>
    </row>
    <row r="40" spans="1:19" ht="12.75">
      <c r="A40" s="3">
        <f t="shared" si="5"/>
        <v>2.9000000000000012</v>
      </c>
      <c r="B40" s="37">
        <f t="shared" si="2"/>
        <v>0.24166666666666678</v>
      </c>
      <c r="C40" s="3"/>
      <c r="D40" s="38"/>
      <c r="E40" s="3"/>
      <c r="F40" s="38"/>
      <c r="G40" s="3"/>
      <c r="H40" s="38">
        <f t="shared" si="3"/>
        <v>41.27146523120158</v>
      </c>
      <c r="I40" s="34"/>
      <c r="J40" s="36"/>
      <c r="K40" s="33"/>
      <c r="L40" s="3">
        <f t="shared" si="4"/>
        <v>8.399999999999986</v>
      </c>
      <c r="M40" s="37">
        <f t="shared" si="6"/>
        <v>0.6999999999999988</v>
      </c>
      <c r="N40" s="3"/>
      <c r="O40" s="3"/>
      <c r="P40" s="3"/>
      <c r="Q40" s="3"/>
      <c r="R40" s="3"/>
      <c r="S40" s="38">
        <f t="shared" si="7"/>
        <v>568.3935541843563</v>
      </c>
    </row>
    <row r="41" spans="1:19" ht="12.75">
      <c r="A41" s="3">
        <f t="shared" si="5"/>
        <v>3.0000000000000013</v>
      </c>
      <c r="B41" s="37">
        <f t="shared" si="2"/>
        <v>0.2500000000000001</v>
      </c>
      <c r="C41" s="3"/>
      <c r="D41" s="38"/>
      <c r="E41" s="3"/>
      <c r="F41" s="38"/>
      <c r="G41" s="3"/>
      <c r="H41" s="38">
        <f t="shared" si="3"/>
        <v>44.87014148076931</v>
      </c>
      <c r="I41" s="34"/>
      <c r="J41" s="36"/>
      <c r="K41" s="33"/>
      <c r="L41" s="3">
        <f t="shared" si="4"/>
        <v>8.499999999999986</v>
      </c>
      <c r="M41" s="37">
        <f t="shared" si="6"/>
        <v>0.7083333333333321</v>
      </c>
      <c r="N41" s="3"/>
      <c r="O41" s="3"/>
      <c r="P41" s="3"/>
      <c r="Q41" s="3"/>
      <c r="R41" s="3"/>
      <c r="S41" s="38">
        <f t="shared" si="7"/>
        <v>585.2258425867003</v>
      </c>
    </row>
    <row r="42" spans="1:19" ht="12.75">
      <c r="A42" s="3">
        <f t="shared" si="5"/>
        <v>3.1000000000000014</v>
      </c>
      <c r="B42" s="37">
        <f t="shared" si="2"/>
        <v>0.25833333333333347</v>
      </c>
      <c r="C42" s="3"/>
      <c r="D42" s="38"/>
      <c r="E42" s="3"/>
      <c r="F42" s="38"/>
      <c r="G42" s="3"/>
      <c r="H42" s="38">
        <f t="shared" si="3"/>
        <v>48.64904975600277</v>
      </c>
      <c r="I42" s="34"/>
      <c r="J42" s="36"/>
      <c r="K42" s="33"/>
      <c r="L42" s="3">
        <f t="shared" si="4"/>
        <v>8.599999999999985</v>
      </c>
      <c r="M42" s="37">
        <f t="shared" si="6"/>
        <v>0.7166666666666655</v>
      </c>
      <c r="N42" s="3"/>
      <c r="O42" s="3"/>
      <c r="P42" s="3"/>
      <c r="Q42" s="3"/>
      <c r="R42" s="3"/>
      <c r="S42" s="38">
        <f t="shared" si="7"/>
        <v>602.350958206165</v>
      </c>
    </row>
    <row r="43" spans="1:19" ht="12.75">
      <c r="A43" s="3">
        <f t="shared" si="5"/>
        <v>3.2000000000000015</v>
      </c>
      <c r="B43" s="37">
        <f t="shared" si="2"/>
        <v>0.2666666666666668</v>
      </c>
      <c r="C43" s="3"/>
      <c r="D43" s="38"/>
      <c r="E43" s="3"/>
      <c r="F43" s="38"/>
      <c r="G43" s="3"/>
      <c r="H43" s="38">
        <f t="shared" si="3"/>
        <v>52.61096542822017</v>
      </c>
      <c r="I43" s="34"/>
      <c r="J43" s="36"/>
      <c r="K43" s="33"/>
      <c r="L43" s="3">
        <f t="shared" si="4"/>
        <v>8.699999999999985</v>
      </c>
      <c r="M43" s="37">
        <f t="shared" si="6"/>
        <v>0.7249999999999988</v>
      </c>
      <c r="N43" s="3"/>
      <c r="O43" s="3"/>
      <c r="P43" s="3"/>
      <c r="Q43" s="3"/>
      <c r="R43" s="3"/>
      <c r="S43" s="38">
        <f t="shared" si="7"/>
        <v>619.7705014317677</v>
      </c>
    </row>
    <row r="44" spans="1:19" ht="12.75">
      <c r="A44" s="3">
        <f t="shared" si="5"/>
        <v>3.3000000000000016</v>
      </c>
      <c r="B44" s="37">
        <f t="shared" si="2"/>
        <v>0.27500000000000013</v>
      </c>
      <c r="C44" s="3"/>
      <c r="D44" s="38"/>
      <c r="E44" s="3"/>
      <c r="F44" s="38"/>
      <c r="G44" s="3"/>
      <c r="H44" s="38">
        <f t="shared" si="3"/>
        <v>56.75861644728738</v>
      </c>
      <c r="I44" s="34"/>
      <c r="J44" s="36"/>
      <c r="K44" s="33"/>
      <c r="L44" s="3">
        <f t="shared" si="4"/>
        <v>8.799999999999985</v>
      </c>
      <c r="M44" s="37">
        <f t="shared" si="6"/>
        <v>0.7333333333333321</v>
      </c>
      <c r="N44" s="3"/>
      <c r="O44" s="3"/>
      <c r="P44" s="3"/>
      <c r="Q44" s="3"/>
      <c r="R44" s="3"/>
      <c r="S44" s="38">
        <f t="shared" si="7"/>
        <v>637.4860627453904</v>
      </c>
    </row>
    <row r="45" spans="1:19" ht="12.75">
      <c r="A45" s="3">
        <f t="shared" si="5"/>
        <v>3.4000000000000017</v>
      </c>
      <c r="B45" s="37">
        <f t="shared" si="2"/>
        <v>0.2833333333333335</v>
      </c>
      <c r="C45" s="3"/>
      <c r="D45" s="38"/>
      <c r="E45" s="3"/>
      <c r="F45" s="38"/>
      <c r="G45" s="3"/>
      <c r="H45" s="38">
        <f t="shared" si="3"/>
        <v>61.094685597699794</v>
      </c>
      <c r="I45" s="34"/>
      <c r="J45" s="36"/>
      <c r="K45" s="33"/>
      <c r="L45" s="3">
        <f t="shared" si="4"/>
        <v>8.899999999999984</v>
      </c>
      <c r="M45" s="37">
        <f t="shared" si="6"/>
        <v>0.7416666666666654</v>
      </c>
      <c r="N45" s="3"/>
      <c r="O45" s="3"/>
      <c r="P45" s="3"/>
      <c r="Q45" s="3"/>
      <c r="R45" s="3"/>
      <c r="S45" s="38">
        <f t="shared" si="7"/>
        <v>655.4992228959483</v>
      </c>
    </row>
    <row r="46" spans="1:19" ht="12.75">
      <c r="A46" s="3">
        <f t="shared" si="5"/>
        <v>3.5000000000000018</v>
      </c>
      <c r="B46" s="37">
        <f t="shared" si="2"/>
        <v>0.2916666666666668</v>
      </c>
      <c r="C46" s="3"/>
      <c r="D46" s="38"/>
      <c r="E46" s="3"/>
      <c r="F46" s="38"/>
      <c r="G46" s="3"/>
      <c r="H46" s="38">
        <f t="shared" si="3"/>
        <v>65.62181258264937</v>
      </c>
      <c r="I46" s="34"/>
      <c r="J46" s="36"/>
      <c r="K46" s="33"/>
      <c r="L46" s="3">
        <f t="shared" si="4"/>
        <v>8.999999999999984</v>
      </c>
      <c r="M46" s="37">
        <f t="shared" si="6"/>
        <v>0.7499999999999987</v>
      </c>
      <c r="N46" s="3"/>
      <c r="O46" s="3"/>
      <c r="P46" s="3"/>
      <c r="Q46" s="3"/>
      <c r="R46" s="3"/>
      <c r="S46" s="38">
        <f t="shared" si="7"/>
        <v>673.8115530685537</v>
      </c>
    </row>
    <row r="47" spans="1:19" ht="12.75">
      <c r="A47" s="3">
        <f t="shared" si="5"/>
        <v>3.600000000000002</v>
      </c>
      <c r="B47" s="37">
        <f t="shared" si="2"/>
        <v>0.30000000000000016</v>
      </c>
      <c r="C47" s="3"/>
      <c r="D47" s="38"/>
      <c r="E47" s="3"/>
      <c r="F47" s="38"/>
      <c r="G47" s="3"/>
      <c r="H47" s="38">
        <f t="shared" si="3"/>
        <v>70.34259595383875</v>
      </c>
      <c r="I47" s="34"/>
      <c r="J47" s="36"/>
      <c r="K47" s="33"/>
      <c r="L47" s="3">
        <f t="shared" si="4"/>
        <v>9.099999999999984</v>
      </c>
      <c r="M47" s="37">
        <f t="shared" si="6"/>
        <v>0.758333333333332</v>
      </c>
      <c r="N47" s="3"/>
      <c r="O47" s="3"/>
      <c r="P47" s="3"/>
      <c r="Q47" s="3"/>
      <c r="R47" s="3"/>
      <c r="S47" s="38">
        <f t="shared" si="7"/>
        <v>692.4246150488822</v>
      </c>
    </row>
    <row r="48" spans="1:19" ht="12.75">
      <c r="A48" s="3">
        <f t="shared" si="5"/>
        <v>3.700000000000002</v>
      </c>
      <c r="B48" s="37">
        <f t="shared" si="2"/>
        <v>0.3083333333333335</v>
      </c>
      <c r="C48" s="3"/>
      <c r="D48" s="38"/>
      <c r="E48" s="3"/>
      <c r="F48" s="38"/>
      <c r="G48" s="3"/>
      <c r="H48" s="38">
        <f t="shared" si="3"/>
        <v>75.25959490251552</v>
      </c>
      <c r="I48" s="34"/>
      <c r="J48" s="36"/>
      <c r="K48" s="33"/>
      <c r="L48" s="3">
        <f t="shared" si="4"/>
        <v>9.199999999999983</v>
      </c>
      <c r="M48" s="37">
        <f t="shared" si="6"/>
        <v>0.7666666666666653</v>
      </c>
      <c r="N48" s="3"/>
      <c r="O48" s="3"/>
      <c r="P48" s="3"/>
      <c r="Q48" s="3"/>
      <c r="R48" s="3"/>
      <c r="S48" s="38">
        <f t="shared" si="7"/>
        <v>711.3399613829183</v>
      </c>
    </row>
    <row r="49" spans="1:19" ht="12.75">
      <c r="A49" s="3">
        <f t="shared" si="5"/>
        <v>3.800000000000002</v>
      </c>
      <c r="B49" s="37">
        <f t="shared" si="2"/>
        <v>0.3166666666666668</v>
      </c>
      <c r="C49" s="3"/>
      <c r="D49" s="38"/>
      <c r="E49" s="3"/>
      <c r="F49" s="38"/>
      <c r="G49" s="3"/>
      <c r="H49" s="38">
        <f t="shared" si="3"/>
        <v>80.3753309252654</v>
      </c>
      <c r="I49" s="34"/>
      <c r="J49" s="36"/>
      <c r="K49" s="33"/>
      <c r="L49" s="3">
        <f aca="true" t="shared" si="8" ref="L49:L66">L48+0.1</f>
        <v>9.299999999999983</v>
      </c>
      <c r="M49" s="37">
        <f t="shared" si="6"/>
        <v>0.7749999999999986</v>
      </c>
      <c r="N49" s="3"/>
      <c r="O49" s="3"/>
      <c r="P49" s="3"/>
      <c r="Q49" s="3"/>
      <c r="R49" s="3"/>
      <c r="S49" s="38">
        <f t="shared" si="7"/>
        <v>730.559135532272</v>
      </c>
    </row>
    <row r="50" spans="1:19" ht="12.75">
      <c r="A50" s="3">
        <f t="shared" si="5"/>
        <v>3.900000000000002</v>
      </c>
      <c r="B50" s="37">
        <f t="shared" si="2"/>
        <v>0.3250000000000002</v>
      </c>
      <c r="C50" s="3"/>
      <c r="D50" s="38"/>
      <c r="E50" s="3"/>
      <c r="F50" s="38"/>
      <c r="G50" s="3"/>
      <c r="H50" s="38">
        <f t="shared" si="3"/>
        <v>85.69228937645194</v>
      </c>
      <c r="I50" s="34"/>
      <c r="J50" s="36"/>
      <c r="K50" s="33"/>
      <c r="L50" s="3">
        <f t="shared" si="8"/>
        <v>9.399999999999983</v>
      </c>
      <c r="M50" s="37">
        <f t="shared" si="6"/>
        <v>0.7833333333333319</v>
      </c>
      <c r="N50" s="3"/>
      <c r="O50" s="3"/>
      <c r="P50" s="3"/>
      <c r="Q50" s="3"/>
      <c r="R50" s="3"/>
      <c r="S50" s="38">
        <f t="shared" si="7"/>
        <v>750.083672025222</v>
      </c>
    </row>
    <row r="51" spans="1:19" ht="12.75">
      <c r="A51" s="3">
        <f t="shared" si="5"/>
        <v>4.000000000000002</v>
      </c>
      <c r="B51" s="37">
        <f t="shared" si="2"/>
        <v>0.3333333333333335</v>
      </c>
      <c r="C51" s="3"/>
      <c r="D51" s="38"/>
      <c r="E51" s="3"/>
      <c r="F51" s="38"/>
      <c r="G51" s="3"/>
      <c r="H51" s="38">
        <f t="shared" si="3"/>
        <v>91.21292091778088</v>
      </c>
      <c r="I51" s="34"/>
      <c r="J51" s="36"/>
      <c r="K51" s="33"/>
      <c r="L51" s="3">
        <f t="shared" si="8"/>
        <v>9.499999999999982</v>
      </c>
      <c r="M51" s="37">
        <f t="shared" si="6"/>
        <v>0.7916666666666652</v>
      </c>
      <c r="N51" s="3"/>
      <c r="O51" s="3"/>
      <c r="P51" s="3"/>
      <c r="Q51" s="3"/>
      <c r="R51" s="3"/>
      <c r="S51" s="38">
        <f t="shared" si="7"/>
        <v>769.9150966036605</v>
      </c>
    </row>
    <row r="52" spans="1:19" ht="12.75">
      <c r="A52" s="3">
        <f t="shared" si="5"/>
        <v>4.100000000000001</v>
      </c>
      <c r="B52" s="37">
        <f t="shared" si="2"/>
        <v>0.3416666666666668</v>
      </c>
      <c r="C52" s="3"/>
      <c r="D52" s="38"/>
      <c r="E52" s="3"/>
      <c r="F52" s="38"/>
      <c r="G52" s="3"/>
      <c r="H52" s="38">
        <f t="shared" si="3"/>
        <v>96.93964287425675</v>
      </c>
      <c r="I52" s="34"/>
      <c r="J52" s="36"/>
      <c r="K52" s="33"/>
      <c r="L52" s="3">
        <f t="shared" si="8"/>
        <v>9.599999999999982</v>
      </c>
      <c r="M52" s="37">
        <f t="shared" si="6"/>
        <v>0.7999999999999985</v>
      </c>
      <c r="N52" s="3"/>
      <c r="O52" s="3"/>
      <c r="P52" s="3"/>
      <c r="Q52" s="3"/>
      <c r="R52" s="3"/>
      <c r="S52" s="38">
        <f t="shared" si="7"/>
        <v>790.0549263660848</v>
      </c>
    </row>
    <row r="53" spans="1:19" ht="12.75">
      <c r="A53" s="3">
        <f t="shared" si="5"/>
        <v>4.200000000000001</v>
      </c>
      <c r="B53" s="37">
        <f t="shared" si="2"/>
        <v>0.3500000000000001</v>
      </c>
      <c r="C53" s="3"/>
      <c r="D53" s="38"/>
      <c r="E53" s="3"/>
      <c r="F53" s="38"/>
      <c r="G53" s="3"/>
      <c r="H53" s="38">
        <f t="shared" si="3"/>
        <v>102.8748405047528</v>
      </c>
      <c r="I53" s="34"/>
      <c r="J53" s="36"/>
      <c r="K53" s="33"/>
      <c r="L53" s="3">
        <f t="shared" si="8"/>
        <v>9.699999999999982</v>
      </c>
      <c r="M53" s="37">
        <f t="shared" si="6"/>
        <v>0.8083333333333318</v>
      </c>
      <c r="N53" s="3"/>
      <c r="O53" s="3"/>
      <c r="P53" s="3"/>
      <c r="Q53" s="3"/>
      <c r="R53" s="3"/>
      <c r="S53" s="38">
        <f t="shared" si="7"/>
        <v>810.5046699067857</v>
      </c>
    </row>
    <row r="54" spans="1:19" ht="12.75">
      <c r="A54" s="3">
        <f t="shared" si="5"/>
        <v>4.300000000000001</v>
      </c>
      <c r="B54" s="37">
        <f t="shared" si="2"/>
        <v>0.3583333333333334</v>
      </c>
      <c r="C54" s="3"/>
      <c r="D54" s="38"/>
      <c r="E54" s="3"/>
      <c r="F54" s="38"/>
      <c r="G54" s="3"/>
      <c r="H54" s="38">
        <f t="shared" si="3"/>
        <v>109.02086819451434</v>
      </c>
      <c r="I54" s="34"/>
      <c r="J54" s="36"/>
      <c r="K54" s="33"/>
      <c r="L54" s="3">
        <f t="shared" si="8"/>
        <v>9.799999999999981</v>
      </c>
      <c r="M54" s="37">
        <f t="shared" si="6"/>
        <v>0.8166666666666651</v>
      </c>
      <c r="N54" s="3"/>
      <c r="O54" s="3"/>
      <c r="P54" s="3"/>
      <c r="Q54" s="3"/>
      <c r="R54" s="3"/>
      <c r="S54" s="38">
        <f t="shared" si="7"/>
        <v>831.2658274513706</v>
      </c>
    </row>
    <row r="55" spans="1:19" ht="12.75">
      <c r="A55" s="3">
        <f t="shared" si="5"/>
        <v>4.4</v>
      </c>
      <c r="B55" s="37">
        <f t="shared" si="2"/>
        <v>0.3666666666666667</v>
      </c>
      <c r="C55" s="3"/>
      <c r="D55" s="38"/>
      <c r="E55" s="3"/>
      <c r="F55" s="38"/>
      <c r="G55" s="3"/>
      <c r="H55" s="38">
        <f t="shared" si="3"/>
        <v>115.38005057612571</v>
      </c>
      <c r="I55" s="34"/>
      <c r="J55" s="36"/>
      <c r="K55" s="33"/>
      <c r="L55" s="3">
        <f t="shared" si="8"/>
        <v>9.89999999999998</v>
      </c>
      <c r="M55" s="37">
        <f t="shared" si="6"/>
        <v>0.8249999999999984</v>
      </c>
      <c r="N55" s="3"/>
      <c r="O55" s="3"/>
      <c r="P55" s="3"/>
      <c r="Q55" s="3"/>
      <c r="R55" s="3"/>
      <c r="S55" s="38">
        <f t="shared" si="7"/>
        <v>852.3398909887578</v>
      </c>
    </row>
    <row r="56" spans="1:19" ht="12.75">
      <c r="A56" s="3">
        <f t="shared" si="5"/>
        <v>4.5</v>
      </c>
      <c r="B56" s="37">
        <f t="shared" si="2"/>
        <v>0.375</v>
      </c>
      <c r="C56" s="3"/>
      <c r="D56" s="38"/>
      <c r="E56" s="3"/>
      <c r="F56" s="38"/>
      <c r="G56" s="3"/>
      <c r="H56" s="38">
        <f t="shared" si="3"/>
        <v>121.95468358478975</v>
      </c>
      <c r="I56" s="34"/>
      <c r="J56" s="36"/>
      <c r="K56" s="33"/>
      <c r="L56" s="3">
        <f t="shared" si="8"/>
        <v>9.99999999999998</v>
      </c>
      <c r="M56" s="37">
        <f t="shared" si="6"/>
        <v>0.8333333333333317</v>
      </c>
      <c r="N56" s="3"/>
      <c r="O56" s="3"/>
      <c r="P56" s="3"/>
      <c r="Q56" s="3"/>
      <c r="R56" s="3"/>
      <c r="S56" s="38">
        <f t="shared" si="7"/>
        <v>873.7283443997645</v>
      </c>
    </row>
    <row r="57" spans="1:19" ht="12.75">
      <c r="A57" s="3">
        <f t="shared" si="5"/>
        <v>4.6</v>
      </c>
      <c r="B57" s="37">
        <f t="shared" si="2"/>
        <v>0.3833333333333333</v>
      </c>
      <c r="C57" s="3"/>
      <c r="D57" s="38"/>
      <c r="E57" s="3"/>
      <c r="F57" s="38"/>
      <c r="G57" s="3"/>
      <c r="H57" s="38">
        <f t="shared" si="3"/>
        <v>128.7470354531667</v>
      </c>
      <c r="I57" s="34"/>
      <c r="J57" s="36"/>
      <c r="K57" s="33"/>
      <c r="L57" s="3">
        <f t="shared" si="8"/>
        <v>10.09999999999998</v>
      </c>
      <c r="M57" s="37">
        <f t="shared" si="6"/>
        <v>0.841666666666665</v>
      </c>
      <c r="N57" s="3"/>
      <c r="O57" s="3"/>
      <c r="P57" s="3"/>
      <c r="Q57" s="3"/>
      <c r="R57" s="3"/>
      <c r="S57" s="38">
        <f t="shared" si="7"/>
        <v>895.4326635824132</v>
      </c>
    </row>
    <row r="58" spans="1:19" ht="12.75">
      <c r="A58" s="3">
        <f t="shared" si="5"/>
        <v>4.699999999999999</v>
      </c>
      <c r="B58" s="37">
        <f t="shared" si="2"/>
        <v>0.3916666666666666</v>
      </c>
      <c r="C58" s="3"/>
      <c r="D58" s="38"/>
      <c r="E58" s="3"/>
      <c r="F58" s="38"/>
      <c r="G58" s="3"/>
      <c r="H58" s="38">
        <f t="shared" si="3"/>
        <v>135.7593476504941</v>
      </c>
      <c r="I58" s="34"/>
      <c r="J58" s="36"/>
      <c r="K58" s="33"/>
      <c r="L58" s="3">
        <f t="shared" si="8"/>
        <v>10.19999999999998</v>
      </c>
      <c r="M58" s="37">
        <f t="shared" si="6"/>
        <v>0.8499999999999983</v>
      </c>
      <c r="N58" s="3"/>
      <c r="O58" s="3"/>
      <c r="P58" s="3"/>
      <c r="Q58" s="3"/>
      <c r="R58" s="3"/>
      <c r="S58" s="38">
        <f t="shared" si="7"/>
        <v>917.4543165740704</v>
      </c>
    </row>
    <row r="59" spans="1:19" ht="12.75">
      <c r="A59" s="3">
        <f t="shared" si="5"/>
        <v>4.799999999999999</v>
      </c>
      <c r="B59" s="37">
        <f t="shared" si="2"/>
        <v>0.3999999999999999</v>
      </c>
      <c r="C59" s="3"/>
      <c r="D59" s="38"/>
      <c r="E59" s="3"/>
      <c r="F59" s="38"/>
      <c r="G59" s="3"/>
      <c r="H59" s="38">
        <f t="shared" si="3"/>
        <v>142.99383577024756</v>
      </c>
      <c r="I59" s="34"/>
      <c r="J59" s="36"/>
      <c r="K59" s="33"/>
      <c r="L59" s="3">
        <f t="shared" si="8"/>
        <v>10.29999999999998</v>
      </c>
      <c r="M59" s="37">
        <f t="shared" si="6"/>
        <v>0.8583333333333316</v>
      </c>
      <c r="N59" s="3"/>
      <c r="O59" s="3"/>
      <c r="P59" s="3"/>
      <c r="Q59" s="3"/>
      <c r="R59" s="3"/>
      <c r="S59" s="38">
        <f t="shared" si="7"/>
        <v>939.79476367053</v>
      </c>
    </row>
    <row r="60" spans="1:19" ht="12.75">
      <c r="A60" s="3">
        <f t="shared" si="5"/>
        <v>4.899999999999999</v>
      </c>
      <c r="B60" s="37">
        <f t="shared" si="2"/>
        <v>0.4083333333333332</v>
      </c>
      <c r="C60" s="3"/>
      <c r="D60" s="38"/>
      <c r="E60" s="3"/>
      <c r="F60" s="38"/>
      <c r="G60" s="3"/>
      <c r="H60" s="38">
        <f t="shared" si="3"/>
        <v>150.45269037019048</v>
      </c>
      <c r="I60" s="34"/>
      <c r="J60" s="36"/>
      <c r="K60" s="33"/>
      <c r="L60" s="3">
        <f t="shared" si="8"/>
        <v>10.399999999999979</v>
      </c>
      <c r="M60" s="37">
        <f t="shared" si="6"/>
        <v>0.8666666666666649</v>
      </c>
      <c r="N60" s="3"/>
      <c r="O60" s="3"/>
      <c r="P60" s="3"/>
      <c r="Q60" s="3"/>
      <c r="R60" s="3"/>
      <c r="S60" s="38">
        <f t="shared" si="7"/>
        <v>962.4554575421425</v>
      </c>
    </row>
    <row r="61" spans="1:19" ht="12.75">
      <c r="A61" s="3">
        <f t="shared" si="5"/>
        <v>4.999999999999998</v>
      </c>
      <c r="B61" s="37">
        <f t="shared" si="2"/>
        <v>0.4166666666666665</v>
      </c>
      <c r="C61" s="3"/>
      <c r="D61" s="38"/>
      <c r="E61" s="3"/>
      <c r="F61" s="38"/>
      <c r="G61" s="3"/>
      <c r="H61" s="38">
        <f t="shared" si="3"/>
        <v>158.13807776830222</v>
      </c>
      <c r="I61" s="34"/>
      <c r="J61" s="36"/>
      <c r="K61" s="33"/>
      <c r="L61" s="3">
        <f t="shared" si="8"/>
        <v>10.499999999999979</v>
      </c>
      <c r="M61" s="37">
        <f t="shared" si="6"/>
        <v>0.8749999999999982</v>
      </c>
      <c r="N61" s="3"/>
      <c r="O61" s="3"/>
      <c r="P61" s="3"/>
      <c r="Q61" s="3"/>
      <c r="R61" s="3"/>
      <c r="S61" s="38">
        <f t="shared" si="7"/>
        <v>985.4378433470989</v>
      </c>
    </row>
    <row r="62" spans="1:19" ht="12.75">
      <c r="A62" s="3">
        <f t="shared" si="5"/>
        <v>5.099999999999998</v>
      </c>
      <c r="B62" s="37">
        <f t="shared" si="2"/>
        <v>0.4249999999999998</v>
      </c>
      <c r="C62" s="3"/>
      <c r="D62" s="38"/>
      <c r="E62" s="3"/>
      <c r="F62" s="38"/>
      <c r="G62" s="3"/>
      <c r="H62" s="38">
        <f t="shared" si="3"/>
        <v>166.05214079775027</v>
      </c>
      <c r="I62" s="34"/>
      <c r="J62" s="36"/>
      <c r="K62" s="33"/>
      <c r="L62" s="3">
        <f t="shared" si="8"/>
        <v>10.599999999999978</v>
      </c>
      <c r="M62" s="37">
        <f t="shared" si="6"/>
        <v>0.8833333333333315</v>
      </c>
      <c r="N62" s="3"/>
      <c r="O62" s="3"/>
      <c r="P62" s="3"/>
      <c r="Q62" s="3"/>
      <c r="R62" s="3"/>
      <c r="S62" s="38">
        <f t="shared" si="7"/>
        <v>1008.7433588419577</v>
      </c>
    </row>
    <row r="63" spans="1:19" ht="12.75">
      <c r="A63" s="3">
        <f t="shared" si="5"/>
        <v>5.1999999999999975</v>
      </c>
      <c r="B63" s="37">
        <f t="shared" si="2"/>
        <v>0.4333333333333331</v>
      </c>
      <c r="C63" s="3"/>
      <c r="D63" s="38"/>
      <c r="E63" s="3"/>
      <c r="F63" s="38"/>
      <c r="G63" s="3"/>
      <c r="H63" s="38">
        <f t="shared" si="3"/>
        <v>174.19699952378838</v>
      </c>
      <c r="I63" s="34"/>
      <c r="J63" s="36"/>
      <c r="K63" s="33"/>
      <c r="L63" s="3">
        <f t="shared" si="8"/>
        <v>10.699999999999978</v>
      </c>
      <c r="M63" s="37">
        <f t="shared" si="6"/>
        <v>0.8916666666666648</v>
      </c>
      <c r="N63" s="3"/>
      <c r="O63" s="3"/>
      <c r="P63" s="3"/>
      <c r="Q63" s="3"/>
      <c r="R63" s="3"/>
      <c r="S63" s="38">
        <f t="shared" si="7"/>
        <v>1032.3734344895117</v>
      </c>
    </row>
    <row r="64" spans="1:19" ht="12.75">
      <c r="A64" s="3">
        <f t="shared" si="5"/>
        <v>5.299999999999997</v>
      </c>
      <c r="B64" s="37">
        <f t="shared" si="2"/>
        <v>0.44166666666666643</v>
      </c>
      <c r="C64" s="3"/>
      <c r="D64" s="38"/>
      <c r="E64" s="3"/>
      <c r="F64" s="38"/>
      <c r="G64" s="3"/>
      <c r="H64" s="38">
        <f t="shared" si="3"/>
        <v>182.57475192520587</v>
      </c>
      <c r="I64" s="34"/>
      <c r="J64" s="36"/>
      <c r="K64" s="33"/>
      <c r="L64" s="3">
        <f t="shared" si="8"/>
        <v>10.799999999999978</v>
      </c>
      <c r="M64" s="37">
        <f t="shared" si="6"/>
        <v>0.8999999999999981</v>
      </c>
      <c r="N64" s="3"/>
      <c r="O64" s="3"/>
      <c r="P64" s="3"/>
      <c r="Q64" s="3"/>
      <c r="R64" s="3"/>
      <c r="S64" s="38">
        <f t="shared" si="7"/>
        <v>1056.3294935640834</v>
      </c>
    </row>
    <row r="65" spans="1:19" ht="12.75">
      <c r="A65" s="3">
        <f t="shared" si="5"/>
        <v>5.399999999999997</v>
      </c>
      <c r="B65" s="37">
        <f t="shared" si="2"/>
        <v>0.44999999999999973</v>
      </c>
      <c r="C65" s="3"/>
      <c r="D65" s="38"/>
      <c r="E65" s="3"/>
      <c r="F65" s="38"/>
      <c r="G65" s="3"/>
      <c r="H65" s="38">
        <f t="shared" si="3"/>
        <v>191.18747454272625</v>
      </c>
      <c r="I65" s="34"/>
      <c r="J65" s="36"/>
      <c r="K65" s="33"/>
      <c r="L65" s="3">
        <f t="shared" si="8"/>
        <v>10.899999999999977</v>
      </c>
      <c r="M65" s="37">
        <f t="shared" si="6"/>
        <v>0.9083333333333314</v>
      </c>
      <c r="N65" s="3"/>
      <c r="O65" s="3"/>
      <c r="P65" s="3"/>
      <c r="Q65" s="3"/>
      <c r="R65" s="3"/>
      <c r="S65" s="38">
        <f t="shared" si="7"/>
        <v>1080.6129522543329</v>
      </c>
    </row>
    <row r="66" spans="1:19" ht="12.75">
      <c r="A66" s="3">
        <f>A65+0.1</f>
        <v>5.4999999999999964</v>
      </c>
      <c r="B66" s="37">
        <f>A66/12</f>
        <v>0.45833333333333304</v>
      </c>
      <c r="C66" s="3"/>
      <c r="D66" s="38"/>
      <c r="E66" s="3"/>
      <c r="F66" s="38"/>
      <c r="G66" s="3"/>
      <c r="H66" s="38">
        <f>(3.052*(B66^2.466))*448.8</f>
        <v>200.0372230965489</v>
      </c>
      <c r="I66" s="34"/>
      <c r="J66" s="36"/>
      <c r="K66" s="33"/>
      <c r="L66" s="3">
        <f t="shared" si="8"/>
        <v>10.999999999999977</v>
      </c>
      <c r="M66" s="37">
        <f t="shared" si="6"/>
        <v>0.9166666666666647</v>
      </c>
      <c r="N66" s="3"/>
      <c r="O66" s="3"/>
      <c r="P66" s="3"/>
      <c r="Q66" s="3"/>
      <c r="R66" s="3"/>
      <c r="S66" s="38">
        <f t="shared" si="7"/>
        <v>1105.2252197636567</v>
      </c>
    </row>
    <row r="67" spans="1:19" ht="12.75">
      <c r="A67" s="3">
        <f>A66+0.1</f>
        <v>5.599999999999996</v>
      </c>
      <c r="B67" s="37">
        <f>A67/12</f>
        <v>0.46666666666666634</v>
      </c>
      <c r="C67" s="3"/>
      <c r="D67" s="38"/>
      <c r="E67" s="3"/>
      <c r="F67" s="38"/>
      <c r="G67" s="3"/>
      <c r="H67" s="38">
        <f>(3.052*(B67^2.466))*448.8</f>
        <v>209.12603307504517</v>
      </c>
      <c r="I67" s="34"/>
      <c r="J67" s="36"/>
      <c r="K67" s="33"/>
      <c r="L67" s="3"/>
      <c r="M67" s="37"/>
      <c r="N67" s="3"/>
      <c r="O67" s="3"/>
      <c r="P67" s="3"/>
      <c r="Q67" s="3"/>
      <c r="R67" s="3"/>
      <c r="S67" s="38"/>
    </row>
    <row r="68" spans="1:19" ht="12.75">
      <c r="A68" s="3">
        <f>A67+0.1</f>
        <v>5.699999999999996</v>
      </c>
      <c r="B68" s="37">
        <f>A68/12</f>
        <v>0.47499999999999964</v>
      </c>
      <c r="C68" s="3"/>
      <c r="D68" s="38"/>
      <c r="E68" s="3"/>
      <c r="F68" s="38"/>
      <c r="G68" s="3"/>
      <c r="H68" s="38">
        <f>(3.052*(B68^2.466))*448.8</f>
        <v>218.45592029645255</v>
      </c>
      <c r="I68" s="34"/>
      <c r="J68" s="36"/>
      <c r="K68" s="33"/>
      <c r="L68" s="3"/>
      <c r="M68" s="37"/>
      <c r="N68" s="3"/>
      <c r="O68" s="3"/>
      <c r="P68" s="3"/>
      <c r="Q68" s="3"/>
      <c r="R68" s="3"/>
      <c r="S68" s="38"/>
    </row>
    <row r="69" spans="1:19" ht="12.75">
      <c r="A69" s="3">
        <f>A68+0.1</f>
        <v>5.799999999999995</v>
      </c>
      <c r="B69" s="37">
        <f>A69/12</f>
        <v>0.48333333333333295</v>
      </c>
      <c r="C69" s="3"/>
      <c r="D69" s="38"/>
      <c r="E69" s="3"/>
      <c r="F69" s="38"/>
      <c r="G69" s="3"/>
      <c r="H69" s="38">
        <f>(3.052*(B69^2.466))*448.8</f>
        <v>228.02888144526466</v>
      </c>
      <c r="I69" s="34"/>
      <c r="J69" s="36"/>
      <c r="K69" s="33"/>
      <c r="L69" s="3"/>
      <c r="M69" s="37"/>
      <c r="N69" s="3"/>
      <c r="O69" s="3"/>
      <c r="P69" s="3"/>
      <c r="Q69" s="3"/>
      <c r="R69" s="3"/>
      <c r="S69" s="38"/>
    </row>
    <row r="70" spans="1:19" ht="12.75">
      <c r="A70" s="3">
        <f>A69+0.1</f>
        <v>5.899999999999995</v>
      </c>
      <c r="B70" s="37">
        <f>A70/12</f>
        <v>0.49166666666666625</v>
      </c>
      <c r="C70" s="3"/>
      <c r="D70" s="38"/>
      <c r="E70" s="3"/>
      <c r="F70" s="38"/>
      <c r="G70" s="3"/>
      <c r="H70" s="38">
        <f>(3.052*(B70^2.466))*448.8</f>
        <v>237.84689458487932</v>
      </c>
      <c r="I70" s="34"/>
      <c r="J70" s="36"/>
      <c r="K70" s="33"/>
      <c r="L70" s="3"/>
      <c r="M70" s="37"/>
      <c r="N70" s="3"/>
      <c r="O70" s="3"/>
      <c r="P70" s="3"/>
      <c r="Q70" s="3"/>
      <c r="R70" s="3"/>
      <c r="S70" s="38"/>
    </row>
    <row r="71" spans="9:19" ht="12.75">
      <c r="I71" s="34"/>
      <c r="J71" s="36"/>
      <c r="K71" s="33"/>
      <c r="L71" s="3"/>
      <c r="M71" s="37"/>
      <c r="N71" s="3"/>
      <c r="O71" s="3"/>
      <c r="P71" s="3"/>
      <c r="Q71" s="3"/>
      <c r="R71" s="3"/>
      <c r="S71" s="38"/>
    </row>
    <row r="72" spans="9:19" ht="12.75">
      <c r="I72" s="34"/>
      <c r="J72" s="36"/>
      <c r="K72" s="33"/>
      <c r="L72" s="3"/>
      <c r="M72" s="37"/>
      <c r="N72" s="3"/>
      <c r="O72" s="3"/>
      <c r="P72" s="3"/>
      <c r="Q72" s="3"/>
      <c r="R72" s="3"/>
      <c r="S72" s="38"/>
    </row>
    <row r="73" spans="9:14" ht="12.75">
      <c r="I73" s="34"/>
      <c r="J73" s="36"/>
      <c r="K73" s="33"/>
      <c r="L73" s="36"/>
      <c r="M73" s="33"/>
      <c r="N73" s="36"/>
    </row>
    <row r="74" spans="9:14" ht="12.75">
      <c r="I74" s="34"/>
      <c r="J74" s="36"/>
      <c r="K74" s="33"/>
      <c r="L74" s="36"/>
      <c r="M74" s="33"/>
      <c r="N74" s="36"/>
    </row>
    <row r="75" spans="9:14" ht="12.75">
      <c r="I75" s="34"/>
      <c r="J75" s="36"/>
      <c r="K75" s="33"/>
      <c r="L75" s="36"/>
      <c r="M75" s="33"/>
      <c r="N75" s="36"/>
    </row>
    <row r="76" spans="9:14" ht="12.75">
      <c r="I76" s="34"/>
      <c r="J76" s="36"/>
      <c r="K76" s="33"/>
      <c r="L76" s="36"/>
      <c r="M76" s="33"/>
      <c r="N76" s="36"/>
    </row>
    <row r="77" spans="9:14" ht="12.75">
      <c r="I77" s="34"/>
      <c r="J77" s="36"/>
      <c r="K77" s="33"/>
      <c r="L77" s="36"/>
      <c r="M77" s="33"/>
      <c r="N77" s="36"/>
    </row>
    <row r="78" spans="9:14" ht="12.75">
      <c r="I78" s="34"/>
      <c r="J78" s="36"/>
      <c r="K78" s="33"/>
      <c r="L78" s="36"/>
      <c r="M78" s="33"/>
      <c r="N78" s="36"/>
    </row>
    <row r="79" spans="9:14" ht="12.75">
      <c r="I79" s="34"/>
      <c r="J79" s="36"/>
      <c r="K79" s="33"/>
      <c r="L79" s="36"/>
      <c r="M79" s="33"/>
      <c r="N79" s="36"/>
    </row>
    <row r="80" spans="9:14" ht="12.75">
      <c r="I80" s="34"/>
      <c r="J80" s="36"/>
      <c r="K80" s="33"/>
      <c r="L80" s="36"/>
      <c r="M80" s="33"/>
      <c r="N80" s="36"/>
    </row>
    <row r="81" spans="9:14" ht="12.75">
      <c r="I81" s="34"/>
      <c r="J81" s="36"/>
      <c r="K81" s="33"/>
      <c r="L81" s="36"/>
      <c r="M81" s="33"/>
      <c r="N81" s="36"/>
    </row>
    <row r="82" ht="12.75">
      <c r="I82" s="34"/>
    </row>
    <row r="83" ht="12.75">
      <c r="I83" s="34"/>
    </row>
    <row r="84" ht="12.75">
      <c r="I84" s="34"/>
    </row>
    <row r="85" ht="12.75">
      <c r="I85" s="34"/>
    </row>
    <row r="86" ht="12.75">
      <c r="I86" s="34"/>
    </row>
    <row r="87" ht="12.75">
      <c r="I87" s="34"/>
    </row>
    <row r="88" ht="12.75">
      <c r="I88" s="34"/>
    </row>
    <row r="89" ht="12.75">
      <c r="I89" s="34"/>
    </row>
    <row r="90" ht="12.75">
      <c r="I90" s="34"/>
    </row>
    <row r="91" ht="12.75">
      <c r="I91" s="34"/>
    </row>
    <row r="92" ht="12.75">
      <c r="I92" s="34"/>
    </row>
    <row r="93" ht="12.75">
      <c r="I93" s="34"/>
    </row>
    <row r="94" ht="12.75">
      <c r="I94" s="34"/>
    </row>
    <row r="95" ht="12.75">
      <c r="I95" s="34"/>
    </row>
    <row r="96" ht="12.75">
      <c r="I96" s="34"/>
    </row>
    <row r="97" ht="12.75">
      <c r="I97" s="34"/>
    </row>
    <row r="98" ht="12.75">
      <c r="I98" s="34"/>
    </row>
    <row r="99" ht="12.75">
      <c r="I99" s="34"/>
    </row>
    <row r="100" ht="12.75">
      <c r="I100" s="34"/>
    </row>
    <row r="101" ht="12.75">
      <c r="I101" s="34"/>
    </row>
    <row r="102" ht="12.75">
      <c r="I102" s="34"/>
    </row>
    <row r="103" ht="12.75">
      <c r="I103" s="34"/>
    </row>
    <row r="104" ht="12.75">
      <c r="I104" s="34"/>
    </row>
    <row r="105" ht="12.75">
      <c r="I105" s="34"/>
    </row>
    <row r="106" ht="12.75">
      <c r="I106" s="34"/>
    </row>
    <row r="107" ht="12.75">
      <c r="I107" s="34"/>
    </row>
    <row r="108" ht="12.75">
      <c r="I108" s="34"/>
    </row>
    <row r="109" ht="12.75">
      <c r="I109" s="34"/>
    </row>
    <row r="110" ht="12.75">
      <c r="I110" s="34"/>
    </row>
    <row r="111" ht="12.75">
      <c r="I111" s="34"/>
    </row>
    <row r="112" ht="12.75">
      <c r="I112" s="34"/>
    </row>
    <row r="113" ht="12.75">
      <c r="I113" s="34"/>
    </row>
    <row r="114" ht="12.75">
      <c r="I114" s="34"/>
    </row>
    <row r="115" ht="12.75">
      <c r="I115" s="34"/>
    </row>
    <row r="116" ht="12.75">
      <c r="I116" s="34"/>
    </row>
    <row r="117" ht="12.75">
      <c r="I117" s="34"/>
    </row>
    <row r="118" ht="12.75">
      <c r="I118" s="34"/>
    </row>
    <row r="119" ht="12.75">
      <c r="I119" s="34"/>
    </row>
    <row r="120" ht="12.75">
      <c r="I120" s="34"/>
    </row>
    <row r="121" ht="12.75">
      <c r="I121" s="34"/>
    </row>
    <row r="122" ht="12.75">
      <c r="I122" s="34"/>
    </row>
    <row r="123" ht="12.75">
      <c r="I123" s="34"/>
    </row>
    <row r="124" ht="12.75">
      <c r="I124" s="34"/>
    </row>
    <row r="125" ht="12.75">
      <c r="I125" s="34"/>
    </row>
    <row r="126" ht="12.75">
      <c r="I126" s="34"/>
    </row>
    <row r="127" ht="12.75">
      <c r="I127" s="34"/>
    </row>
    <row r="128" spans="1:9" ht="12.75">
      <c r="A128" s="34"/>
      <c r="B128" s="34"/>
      <c r="C128" s="34"/>
      <c r="D128" s="34"/>
      <c r="E128" s="34"/>
      <c r="F128" s="34"/>
      <c r="G128" s="34"/>
      <c r="H128" s="35"/>
      <c r="I128" s="34"/>
    </row>
    <row r="129" spans="1:9" ht="12.75">
      <c r="A129" s="34"/>
      <c r="B129" s="34"/>
      <c r="C129" s="34"/>
      <c r="D129" s="34"/>
      <c r="E129" s="34"/>
      <c r="F129" s="34"/>
      <c r="G129" s="34"/>
      <c r="H129" s="34"/>
      <c r="I129" s="34"/>
    </row>
    <row r="130" spans="1:9" ht="12.75">
      <c r="A130" s="34"/>
      <c r="B130" s="34"/>
      <c r="C130" s="34"/>
      <c r="D130" s="34"/>
      <c r="E130" s="34"/>
      <c r="F130" s="34"/>
      <c r="G130" s="34"/>
      <c r="H130" s="34"/>
      <c r="I130" s="34"/>
    </row>
    <row r="131" spans="1:9" ht="12.75">
      <c r="A131" s="34"/>
      <c r="B131" s="34"/>
      <c r="C131" s="34"/>
      <c r="D131" s="34"/>
      <c r="E131" s="34"/>
      <c r="F131" s="34"/>
      <c r="G131" s="34"/>
      <c r="H131" s="34"/>
      <c r="I131" s="34"/>
    </row>
    <row r="132" spans="1:9" ht="12.75">
      <c r="A132" s="34"/>
      <c r="B132" s="34"/>
      <c r="C132" s="34"/>
      <c r="D132" s="34"/>
      <c r="E132" s="34"/>
      <c r="F132" s="34"/>
      <c r="G132" s="34"/>
      <c r="H132" s="34"/>
      <c r="I132" s="34"/>
    </row>
    <row r="133" spans="1:9" ht="12.75">
      <c r="A133" s="34"/>
      <c r="B133" s="34"/>
      <c r="C133" s="34"/>
      <c r="D133" s="34"/>
      <c r="E133" s="34"/>
      <c r="F133" s="34"/>
      <c r="G133" s="34"/>
      <c r="H133" s="34"/>
      <c r="I133" s="34"/>
    </row>
    <row r="134" spans="1:9" ht="12.75">
      <c r="A134" s="34"/>
      <c r="B134" s="34"/>
      <c r="C134" s="34"/>
      <c r="D134" s="34"/>
      <c r="E134" s="34"/>
      <c r="F134" s="34"/>
      <c r="G134" s="34"/>
      <c r="H134" s="34"/>
      <c r="I134" s="34"/>
    </row>
    <row r="135" spans="1:9" ht="12.75">
      <c r="A135" s="34"/>
      <c r="B135" s="34"/>
      <c r="C135" s="34"/>
      <c r="D135" s="34"/>
      <c r="E135" s="34"/>
      <c r="F135" s="34"/>
      <c r="G135" s="34"/>
      <c r="H135" s="34"/>
      <c r="I135" s="34"/>
    </row>
    <row r="136" spans="1:9" ht="12.75">
      <c r="A136" s="34"/>
      <c r="B136" s="34"/>
      <c r="C136" s="34"/>
      <c r="D136" s="34"/>
      <c r="E136" s="34"/>
      <c r="F136" s="34"/>
      <c r="G136" s="34"/>
      <c r="H136" s="34"/>
      <c r="I136" s="34"/>
    </row>
    <row r="137" spans="1:9" ht="12.75">
      <c r="A137" s="34"/>
      <c r="B137" s="34"/>
      <c r="C137" s="34"/>
      <c r="D137" s="34"/>
      <c r="E137" s="34"/>
      <c r="F137" s="34"/>
      <c r="G137" s="34"/>
      <c r="H137" s="34"/>
      <c r="I137" s="34"/>
    </row>
    <row r="138" spans="1:9" ht="12.75">
      <c r="A138" s="34"/>
      <c r="B138" s="34"/>
      <c r="C138" s="34"/>
      <c r="D138" s="34"/>
      <c r="E138" s="34"/>
      <c r="F138" s="34"/>
      <c r="G138" s="34"/>
      <c r="H138" s="34"/>
      <c r="I138" s="34"/>
    </row>
    <row r="139" spans="1:9" ht="12.75">
      <c r="A139" s="34"/>
      <c r="B139" s="34"/>
      <c r="C139" s="34"/>
      <c r="D139" s="34"/>
      <c r="E139" s="34"/>
      <c r="F139" s="34"/>
      <c r="G139" s="34"/>
      <c r="H139" s="34"/>
      <c r="I139" s="34"/>
    </row>
    <row r="140" spans="1:9" ht="12.75">
      <c r="A140" s="34"/>
      <c r="B140" s="34"/>
      <c r="C140" s="34"/>
      <c r="D140" s="34"/>
      <c r="E140" s="34"/>
      <c r="F140" s="34"/>
      <c r="G140" s="34"/>
      <c r="H140" s="34"/>
      <c r="I140" s="34"/>
    </row>
    <row r="141" spans="1:9" ht="12.75">
      <c r="A141" s="34"/>
      <c r="B141" s="34"/>
      <c r="C141" s="34"/>
      <c r="D141" s="34"/>
      <c r="E141" s="34"/>
      <c r="F141" s="34"/>
      <c r="G141" s="34"/>
      <c r="H141" s="34"/>
      <c r="I141" s="34"/>
    </row>
    <row r="142" spans="1:9" ht="12.75">
      <c r="A142" s="34"/>
      <c r="B142" s="34"/>
      <c r="C142" s="34"/>
      <c r="D142" s="34"/>
      <c r="E142" s="34"/>
      <c r="F142" s="34"/>
      <c r="G142" s="34"/>
      <c r="H142" s="34"/>
      <c r="I142" s="34"/>
    </row>
    <row r="143" spans="1:9" ht="12.75">
      <c r="A143" s="34"/>
      <c r="B143" s="34"/>
      <c r="C143" s="34"/>
      <c r="D143" s="34"/>
      <c r="E143" s="34"/>
      <c r="F143" s="34"/>
      <c r="G143" s="34"/>
      <c r="H143" s="34"/>
      <c r="I143" s="34"/>
    </row>
    <row r="144" spans="1:9" ht="12.75">
      <c r="A144" s="34"/>
      <c r="B144" s="34"/>
      <c r="C144" s="34"/>
      <c r="D144" s="34"/>
      <c r="E144" s="34"/>
      <c r="F144" s="34"/>
      <c r="G144" s="34"/>
      <c r="H144" s="34"/>
      <c r="I144" s="34"/>
    </row>
    <row r="145" spans="1:9" ht="12.75">
      <c r="A145" s="34"/>
      <c r="B145" s="34"/>
      <c r="C145" s="34"/>
      <c r="D145" s="34"/>
      <c r="E145" s="34"/>
      <c r="F145" s="34"/>
      <c r="G145" s="34"/>
      <c r="H145" s="34"/>
      <c r="I145" s="34"/>
    </row>
    <row r="146" spans="1:9" ht="12.75">
      <c r="A146" s="34"/>
      <c r="B146" s="34"/>
      <c r="C146" s="34"/>
      <c r="D146" s="34"/>
      <c r="E146" s="34"/>
      <c r="F146" s="34"/>
      <c r="G146" s="34"/>
      <c r="H146" s="34"/>
      <c r="I146" s="34"/>
    </row>
    <row r="147" spans="1:9" ht="12.75">
      <c r="A147" s="34"/>
      <c r="B147" s="34"/>
      <c r="C147" s="34"/>
      <c r="D147" s="34"/>
      <c r="E147" s="34"/>
      <c r="F147" s="34"/>
      <c r="G147" s="34"/>
      <c r="H147" s="34"/>
      <c r="I147" s="34"/>
    </row>
    <row r="148" spans="1:9" ht="12.75">
      <c r="A148" s="34"/>
      <c r="B148" s="34"/>
      <c r="C148" s="34"/>
      <c r="D148" s="34"/>
      <c r="E148" s="34"/>
      <c r="F148" s="34"/>
      <c r="G148" s="34"/>
      <c r="H148" s="34"/>
      <c r="I148" s="34"/>
    </row>
    <row r="149" spans="1:9" ht="12.75">
      <c r="A149" s="34"/>
      <c r="B149" s="34"/>
      <c r="C149" s="34"/>
      <c r="D149" s="34"/>
      <c r="E149" s="34"/>
      <c r="F149" s="34"/>
      <c r="G149" s="34"/>
      <c r="H149" s="34"/>
      <c r="I149" s="34"/>
    </row>
    <row r="150" spans="1:9" ht="12.75">
      <c r="A150" s="34"/>
      <c r="B150" s="34"/>
      <c r="C150" s="34"/>
      <c r="D150" s="34"/>
      <c r="E150" s="34"/>
      <c r="F150" s="34"/>
      <c r="G150" s="34"/>
      <c r="H150" s="34"/>
      <c r="I150" s="34"/>
    </row>
    <row r="151" spans="1:9" ht="12.75">
      <c r="A151" s="34"/>
      <c r="B151" s="34"/>
      <c r="C151" s="34"/>
      <c r="D151" s="34"/>
      <c r="E151" s="34"/>
      <c r="F151" s="34"/>
      <c r="G151" s="34"/>
      <c r="H151" s="34"/>
      <c r="I151" s="34"/>
    </row>
    <row r="152" spans="1:9" ht="12.75">
      <c r="A152" s="34"/>
      <c r="B152" s="34"/>
      <c r="C152" s="34"/>
      <c r="D152" s="34"/>
      <c r="E152" s="34"/>
      <c r="F152" s="34"/>
      <c r="G152" s="34"/>
      <c r="H152" s="34"/>
      <c r="I152" s="34"/>
    </row>
    <row r="153" spans="1:9" ht="12.75">
      <c r="A153" s="34"/>
      <c r="B153" s="34"/>
      <c r="C153" s="34"/>
      <c r="D153" s="34"/>
      <c r="E153" s="34"/>
      <c r="F153" s="34"/>
      <c r="G153" s="34"/>
      <c r="H153" s="34"/>
      <c r="I153" s="34"/>
    </row>
    <row r="154" spans="1:9" ht="12.75">
      <c r="A154" s="34"/>
      <c r="B154" s="34"/>
      <c r="C154" s="34"/>
      <c r="D154" s="34"/>
      <c r="E154" s="34"/>
      <c r="F154" s="34"/>
      <c r="G154" s="34"/>
      <c r="H154" s="34"/>
      <c r="I154" s="34"/>
    </row>
    <row r="155" spans="1:9" ht="12.75">
      <c r="A155" s="34"/>
      <c r="B155" s="34"/>
      <c r="C155" s="34"/>
      <c r="D155" s="34"/>
      <c r="E155" s="34"/>
      <c r="F155" s="34"/>
      <c r="G155" s="34"/>
      <c r="H155" s="34"/>
      <c r="I155" s="34"/>
    </row>
    <row r="156" spans="1:9" ht="12.75">
      <c r="A156" s="34"/>
      <c r="B156" s="34"/>
      <c r="C156" s="34"/>
      <c r="D156" s="34"/>
      <c r="E156" s="34"/>
      <c r="F156" s="34"/>
      <c r="G156" s="34"/>
      <c r="H156" s="34"/>
      <c r="I156" s="34"/>
    </row>
    <row r="157" spans="1:9" ht="12.75">
      <c r="A157" s="34"/>
      <c r="B157" s="34"/>
      <c r="C157" s="34"/>
      <c r="D157" s="34"/>
      <c r="E157" s="34"/>
      <c r="F157" s="34"/>
      <c r="G157" s="34"/>
      <c r="H157" s="34"/>
      <c r="I157" s="34"/>
    </row>
    <row r="158" spans="1:9" ht="12.75">
      <c r="A158" s="34"/>
      <c r="B158" s="34"/>
      <c r="C158" s="34"/>
      <c r="D158" s="34"/>
      <c r="E158" s="34"/>
      <c r="F158" s="34"/>
      <c r="G158" s="34"/>
      <c r="H158" s="34"/>
      <c r="I158" s="34"/>
    </row>
    <row r="159" spans="1:9" ht="12.75">
      <c r="A159" s="34"/>
      <c r="B159" s="34"/>
      <c r="C159" s="34"/>
      <c r="D159" s="34"/>
      <c r="E159" s="34"/>
      <c r="F159" s="34"/>
      <c r="G159" s="34"/>
      <c r="H159" s="34"/>
      <c r="I159" s="34"/>
    </row>
    <row r="160" spans="1:9" ht="12.75">
      <c r="A160" s="34"/>
      <c r="B160" s="34"/>
      <c r="C160" s="34"/>
      <c r="D160" s="34"/>
      <c r="E160" s="34"/>
      <c r="F160" s="34"/>
      <c r="G160" s="34"/>
      <c r="H160" s="34"/>
      <c r="I160" s="34"/>
    </row>
    <row r="161" spans="1:9" ht="12.75">
      <c r="A161" s="34"/>
      <c r="B161" s="34"/>
      <c r="C161" s="34"/>
      <c r="D161" s="34"/>
      <c r="E161" s="34"/>
      <c r="F161" s="34"/>
      <c r="G161" s="34"/>
      <c r="H161" s="34"/>
      <c r="I161" s="34"/>
    </row>
    <row r="162" spans="1:9" ht="12.75">
      <c r="A162" s="34"/>
      <c r="B162" s="34"/>
      <c r="C162" s="34"/>
      <c r="D162" s="34"/>
      <c r="E162" s="34"/>
      <c r="F162" s="34"/>
      <c r="G162" s="34"/>
      <c r="H162" s="34"/>
      <c r="I162" s="34"/>
    </row>
    <row r="163" spans="1:9" ht="12.75">
      <c r="A163" s="34"/>
      <c r="B163" s="34"/>
      <c r="C163" s="34"/>
      <c r="D163" s="34"/>
      <c r="E163" s="34"/>
      <c r="F163" s="34"/>
      <c r="G163" s="34"/>
      <c r="H163" s="34"/>
      <c r="I163" s="34"/>
    </row>
    <row r="164" spans="1:9" ht="12.75">
      <c r="A164" s="34"/>
      <c r="B164" s="34"/>
      <c r="C164" s="34"/>
      <c r="D164" s="34"/>
      <c r="E164" s="34"/>
      <c r="F164" s="34"/>
      <c r="G164" s="34"/>
      <c r="H164" s="34"/>
      <c r="I164" s="34"/>
    </row>
    <row r="165" spans="1:9" ht="12.75">
      <c r="A165" s="34"/>
      <c r="B165" s="34"/>
      <c r="C165" s="34"/>
      <c r="D165" s="34"/>
      <c r="E165" s="34"/>
      <c r="F165" s="34"/>
      <c r="G165" s="34"/>
      <c r="H165" s="34"/>
      <c r="I165" s="34"/>
    </row>
  </sheetData>
  <printOptions gridLines="1"/>
  <pageMargins left="0.75" right="0.75" top="1" bottom="1" header="0.5" footer="0.5"/>
  <pageSetup fitToHeight="1" fitToWidth="1" horizontalDpi="300" verticalDpi="3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3"/>
  <sheetViews>
    <sheetView tabSelected="1" workbookViewId="0" topLeftCell="A7">
      <selection activeCell="I17" sqref="I17"/>
    </sheetView>
  </sheetViews>
  <sheetFormatPr defaultColWidth="9.140625" defaultRowHeight="12.75"/>
  <cols>
    <col min="1" max="1" width="9.140625" style="39" customWidth="1"/>
    <col min="2" max="2" width="23.140625" style="39" customWidth="1"/>
    <col min="3" max="3" width="7.8515625" style="39" customWidth="1"/>
    <col min="4" max="4" width="10.00390625" style="39" customWidth="1"/>
    <col min="5" max="5" width="11.57421875" style="39" customWidth="1"/>
    <col min="6" max="6" width="12.7109375" style="39" customWidth="1"/>
    <col min="7" max="7" width="26.57421875" style="39" customWidth="1"/>
    <col min="8" max="10" width="9.140625" style="39" customWidth="1"/>
    <col min="11" max="11" width="12.00390625" style="39" customWidth="1"/>
    <col min="12" max="12" width="14.28125" style="39" customWidth="1"/>
    <col min="13" max="13" width="14.8515625" style="39" customWidth="1"/>
    <col min="14" max="16384" width="9.140625" style="39" customWidth="1"/>
  </cols>
  <sheetData>
    <row r="1" ht="12.75">
      <c r="A1" s="1" t="s">
        <v>81</v>
      </c>
    </row>
    <row r="4" spans="1:3" ht="18.75">
      <c r="A4" s="1"/>
      <c r="B4" s="2" t="s">
        <v>64</v>
      </c>
      <c r="C4" s="2" t="s">
        <v>64</v>
      </c>
    </row>
    <row r="7" spans="1:2" ht="12.75">
      <c r="A7" s="1"/>
      <c r="B7" s="32" t="s">
        <v>65</v>
      </c>
    </row>
    <row r="8" ht="14.25">
      <c r="B8" s="1" t="s">
        <v>57</v>
      </c>
    </row>
    <row r="9" ht="12.75">
      <c r="B9" s="1" t="s">
        <v>66</v>
      </c>
    </row>
    <row r="10" ht="12.75">
      <c r="B10" s="1" t="s">
        <v>67</v>
      </c>
    </row>
    <row r="13" spans="1:8" ht="12.75">
      <c r="A13" s="1" t="s">
        <v>80</v>
      </c>
      <c r="H13" s="1"/>
    </row>
    <row r="15" spans="1:14" ht="14.25">
      <c r="A15" s="34" t="s">
        <v>52</v>
      </c>
      <c r="B15" s="34" t="s">
        <v>53</v>
      </c>
      <c r="C15" s="34" t="s">
        <v>70</v>
      </c>
      <c r="D15" s="3" t="s">
        <v>77</v>
      </c>
      <c r="E15" s="3" t="s">
        <v>78</v>
      </c>
      <c r="F15" s="3" t="s">
        <v>73</v>
      </c>
      <c r="G15" s="1"/>
      <c r="H15" s="3"/>
      <c r="I15" s="3"/>
      <c r="J15" s="3"/>
      <c r="K15" s="3"/>
      <c r="L15" s="32"/>
      <c r="M15" s="34"/>
      <c r="N15" s="32"/>
    </row>
    <row r="16" spans="1:14" ht="12.75">
      <c r="A16" s="34"/>
      <c r="B16" s="34"/>
      <c r="C16" s="34"/>
      <c r="D16" s="3"/>
      <c r="E16" s="3"/>
      <c r="F16" s="3"/>
      <c r="G16" s="1"/>
      <c r="H16" s="3"/>
      <c r="I16" s="3"/>
      <c r="J16" s="3"/>
      <c r="K16" s="3"/>
      <c r="L16" s="32"/>
      <c r="M16" s="34"/>
      <c r="N16" s="32"/>
    </row>
    <row r="17" spans="1:14" ht="12.75">
      <c r="A17" s="3">
        <v>0.1</v>
      </c>
      <c r="B17" s="38">
        <f>A17/12</f>
        <v>0.008333333333333333</v>
      </c>
      <c r="C17" s="40">
        <f>1.5-(0.2*B17)</f>
        <v>1.4983333333333333</v>
      </c>
      <c r="D17" s="41">
        <f>B17^1.5</f>
        <v>0.0007607257743127305</v>
      </c>
      <c r="E17" s="42">
        <f aca="true" t="shared" si="0" ref="E17:E80">3.33*(C17*D17)</f>
        <v>0.003795603214644654</v>
      </c>
      <c r="F17" s="38">
        <f>E17*448.8</f>
        <v>1.7034667227325206</v>
      </c>
      <c r="G17" s="1"/>
      <c r="H17" s="3"/>
      <c r="I17" s="38"/>
      <c r="J17" s="42"/>
      <c r="K17" s="3"/>
      <c r="L17" s="32"/>
      <c r="M17" s="34"/>
      <c r="N17" s="32"/>
    </row>
    <row r="18" spans="1:14" ht="12.75">
      <c r="A18" s="3">
        <v>0.2</v>
      </c>
      <c r="B18" s="38">
        <f>A18/12</f>
        <v>0.016666666666666666</v>
      </c>
      <c r="C18" s="40">
        <f aca="true" t="shared" si="1" ref="C18:C81">1.5-(0.2*B18)</f>
        <v>1.4966666666666666</v>
      </c>
      <c r="D18" s="41">
        <f>B18^1.5</f>
        <v>0.0021516574145596778</v>
      </c>
      <c r="E18" s="42">
        <f t="shared" si="0"/>
        <v>0.010723645388423977</v>
      </c>
      <c r="F18" s="38">
        <f>E18*448.8</f>
        <v>4.812772050324681</v>
      </c>
      <c r="G18" s="1"/>
      <c r="H18" s="3"/>
      <c r="I18" s="38"/>
      <c r="J18" s="42"/>
      <c r="K18" s="3"/>
      <c r="L18" s="32"/>
      <c r="M18" s="34"/>
      <c r="N18" s="32"/>
    </row>
    <row r="19" spans="1:14" ht="12.75">
      <c r="A19" s="3">
        <v>0.3</v>
      </c>
      <c r="B19" s="38">
        <f>A19/12</f>
        <v>0.024999999999999998</v>
      </c>
      <c r="C19" s="40">
        <f t="shared" si="1"/>
        <v>1.495</v>
      </c>
      <c r="D19" s="41">
        <f>B19^1.5</f>
        <v>0.003952847075210474</v>
      </c>
      <c r="E19" s="42">
        <f t="shared" si="0"/>
        <v>0.019678656236874065</v>
      </c>
      <c r="F19" s="38">
        <f>E19*448.8</f>
        <v>8.83178091910908</v>
      </c>
      <c r="G19" s="1"/>
      <c r="H19" s="3"/>
      <c r="I19" s="38"/>
      <c r="J19" s="42"/>
      <c r="K19" s="3"/>
      <c r="L19" s="32"/>
      <c r="M19" s="34"/>
      <c r="N19" s="32"/>
    </row>
    <row r="20" spans="1:10" ht="12.75">
      <c r="A20" s="3">
        <v>0.4</v>
      </c>
      <c r="B20" s="38">
        <f>A20/12</f>
        <v>0.03333333333333333</v>
      </c>
      <c r="C20" s="40">
        <f t="shared" si="1"/>
        <v>1.4933333333333334</v>
      </c>
      <c r="D20" s="41">
        <f>B20^1.5</f>
        <v>0.006085806194501846</v>
      </c>
      <c r="E20" s="42">
        <f t="shared" si="0"/>
        <v>0.030263497044018785</v>
      </c>
      <c r="F20" s="38">
        <f>E20*448.8</f>
        <v>13.58225747335563</v>
      </c>
      <c r="H20" s="3"/>
      <c r="I20" s="38"/>
      <c r="J20" s="42"/>
    </row>
    <row r="21" spans="1:13" ht="12.75">
      <c r="A21" s="3">
        <v>0.5</v>
      </c>
      <c r="B21" s="38">
        <f>A21/12</f>
        <v>0.041666666666666664</v>
      </c>
      <c r="C21" s="40">
        <f t="shared" si="1"/>
        <v>1.4916666666666667</v>
      </c>
      <c r="D21" s="41">
        <f>B21^1.5</f>
        <v>0.008505172717997143</v>
      </c>
      <c r="E21" s="42">
        <f t="shared" si="0"/>
        <v>0.042247319183471306</v>
      </c>
      <c r="F21" s="38">
        <f>E21*448.8</f>
        <v>18.960596849541922</v>
      </c>
      <c r="H21" s="3"/>
      <c r="I21" s="38"/>
      <c r="J21" s="42"/>
      <c r="K21" s="38"/>
      <c r="M21" s="40"/>
    </row>
    <row r="22" spans="1:13" ht="12.75">
      <c r="A22" s="3">
        <f>A21+0.1</f>
        <v>0.6</v>
      </c>
      <c r="B22" s="38">
        <f aca="true" t="shared" si="2" ref="B22:B85">A22/12</f>
        <v>0.049999999999999996</v>
      </c>
      <c r="C22" s="40">
        <f t="shared" si="1"/>
        <v>1.49</v>
      </c>
      <c r="D22" s="41">
        <f aca="true" t="shared" si="3" ref="D22:D85">B22^1.5</f>
        <v>0.011180339887498938</v>
      </c>
      <c r="E22" s="42">
        <f t="shared" si="0"/>
        <v>0.05547349241980348</v>
      </c>
      <c r="F22" s="38">
        <f aca="true" t="shared" si="4" ref="F22:F85">E22*448.8</f>
        <v>24.896503398007805</v>
      </c>
      <c r="H22" s="3"/>
      <c r="I22" s="38"/>
      <c r="J22" s="42"/>
      <c r="K22" s="38"/>
      <c r="M22" s="40"/>
    </row>
    <row r="23" spans="1:13" ht="12.75">
      <c r="A23" s="3">
        <f aca="true" t="shared" si="5" ref="A23:A87">A22+0.1</f>
        <v>0.7</v>
      </c>
      <c r="B23" s="38">
        <f t="shared" si="2"/>
        <v>0.05833333333333333</v>
      </c>
      <c r="C23" s="40">
        <f t="shared" si="1"/>
        <v>1.4883333333333333</v>
      </c>
      <c r="D23" s="41">
        <f t="shared" si="3"/>
        <v>0.014088838503239732</v>
      </c>
      <c r="E23" s="42">
        <f t="shared" si="0"/>
        <v>0.0698263969478316</v>
      </c>
      <c r="F23" s="38">
        <f t="shared" si="4"/>
        <v>31.338086950186824</v>
      </c>
      <c r="H23" s="3"/>
      <c r="I23" s="38"/>
      <c r="J23" s="42"/>
      <c r="K23" s="38"/>
      <c r="M23" s="40"/>
    </row>
    <row r="24" spans="1:13" ht="12.75">
      <c r="A24" s="3">
        <f t="shared" si="5"/>
        <v>0.7999999999999999</v>
      </c>
      <c r="B24" s="38">
        <f t="shared" si="2"/>
        <v>0.06666666666666667</v>
      </c>
      <c r="C24" s="40">
        <f t="shared" si="1"/>
        <v>1.4866666666666666</v>
      </c>
      <c r="D24" s="41">
        <f t="shared" si="3"/>
        <v>0.017213259316477412</v>
      </c>
      <c r="E24" s="42">
        <f t="shared" si="0"/>
        <v>0.08521596157215307</v>
      </c>
      <c r="F24" s="38">
        <f t="shared" si="4"/>
        <v>38.2449235535823</v>
      </c>
      <c r="H24" s="3"/>
      <c r="I24" s="38"/>
      <c r="J24" s="42"/>
      <c r="K24" s="38"/>
      <c r="M24" s="40"/>
    </row>
    <row r="25" spans="1:13" ht="12.75">
      <c r="A25" s="3">
        <f t="shared" si="5"/>
        <v>0.8999999999999999</v>
      </c>
      <c r="B25" s="38">
        <f t="shared" si="2"/>
        <v>0.075</v>
      </c>
      <c r="C25" s="40">
        <f t="shared" si="1"/>
        <v>1.485</v>
      </c>
      <c r="D25" s="41">
        <f t="shared" si="3"/>
        <v>0.020539595906443726</v>
      </c>
      <c r="E25" s="42">
        <f t="shared" si="0"/>
        <v>0.10156932873715956</v>
      </c>
      <c r="F25" s="38">
        <f t="shared" si="4"/>
        <v>45.58431473723721</v>
      </c>
      <c r="H25" s="3"/>
      <c r="I25" s="38"/>
      <c r="J25" s="42"/>
      <c r="K25" s="38"/>
      <c r="M25" s="40"/>
    </row>
    <row r="26" spans="1:13" ht="12.75">
      <c r="A26" s="3">
        <f t="shared" si="5"/>
        <v>0.9999999999999999</v>
      </c>
      <c r="B26" s="38">
        <f t="shared" si="2"/>
        <v>0.08333333333333333</v>
      </c>
      <c r="C26" s="40">
        <f t="shared" si="1"/>
        <v>1.4833333333333334</v>
      </c>
      <c r="D26" s="41">
        <f t="shared" si="3"/>
        <v>0.0240562612162344</v>
      </c>
      <c r="E26" s="42">
        <f t="shared" si="0"/>
        <v>0.11882590227758982</v>
      </c>
      <c r="F26" s="38">
        <f t="shared" si="4"/>
        <v>53.32906494218231</v>
      </c>
      <c r="H26" s="3"/>
      <c r="I26" s="38"/>
      <c r="J26" s="42"/>
      <c r="K26" s="38"/>
      <c r="M26" s="40"/>
    </row>
    <row r="27" spans="1:13" ht="12.75">
      <c r="A27" s="3">
        <f t="shared" si="5"/>
        <v>1.0999999999999999</v>
      </c>
      <c r="B27" s="38">
        <f t="shared" si="2"/>
        <v>0.09166666666666666</v>
      </c>
      <c r="C27" s="40">
        <f t="shared" si="1"/>
        <v>1.4816666666666667</v>
      </c>
      <c r="D27" s="41">
        <f t="shared" si="3"/>
        <v>0.027753461579227007</v>
      </c>
      <c r="E27" s="42">
        <f t="shared" si="0"/>
        <v>0.1369341917588271</v>
      </c>
      <c r="F27" s="38">
        <f t="shared" si="4"/>
        <v>61.4560652613616</v>
      </c>
      <c r="H27" s="3"/>
      <c r="I27" s="38"/>
      <c r="J27" s="42"/>
      <c r="K27" s="38"/>
      <c r="M27" s="40"/>
    </row>
    <row r="28" spans="1:13" ht="12.75">
      <c r="A28" s="3">
        <f t="shared" si="5"/>
        <v>1.2</v>
      </c>
      <c r="B28" s="38">
        <f t="shared" si="2"/>
        <v>0.09999999999999999</v>
      </c>
      <c r="C28" s="40">
        <f t="shared" si="1"/>
        <v>1.48</v>
      </c>
      <c r="D28" s="41">
        <f t="shared" si="3"/>
        <v>0.031622776601683784</v>
      </c>
      <c r="E28" s="42">
        <f t="shared" si="0"/>
        <v>0.15584969220373837</v>
      </c>
      <c r="F28" s="38">
        <f t="shared" si="4"/>
        <v>69.94534186103779</v>
      </c>
      <c r="H28" s="3"/>
      <c r="I28" s="38"/>
      <c r="J28" s="42"/>
      <c r="K28" s="38"/>
      <c r="M28" s="40"/>
    </row>
    <row r="29" spans="1:13" ht="12.75">
      <c r="A29" s="3">
        <f t="shared" si="5"/>
        <v>1.3</v>
      </c>
      <c r="B29" s="38">
        <f t="shared" si="2"/>
        <v>0.10833333333333334</v>
      </c>
      <c r="C29" s="40">
        <f t="shared" si="1"/>
        <v>1.4783333333333333</v>
      </c>
      <c r="D29" s="41">
        <f t="shared" si="3"/>
        <v>0.03565686521607076</v>
      </c>
      <c r="E29" s="42">
        <f t="shared" si="0"/>
        <v>0.17553339892893394</v>
      </c>
      <c r="F29" s="38">
        <f t="shared" si="4"/>
        <v>78.77938943930555</v>
      </c>
      <c r="H29" s="3"/>
      <c r="I29" s="38"/>
      <c r="J29" s="42"/>
      <c r="K29" s="38"/>
      <c r="M29" s="40"/>
    </row>
    <row r="30" spans="1:13" ht="12.75">
      <c r="A30" s="3">
        <f t="shared" si="5"/>
        <v>1.4000000000000001</v>
      </c>
      <c r="B30" s="38">
        <f t="shared" si="2"/>
        <v>0.11666666666666668</v>
      </c>
      <c r="C30" s="40">
        <f t="shared" si="1"/>
        <v>1.4766666666666666</v>
      </c>
      <c r="D30" s="41">
        <f t="shared" si="3"/>
        <v>0.03984925297873178</v>
      </c>
      <c r="E30" s="42">
        <f t="shared" si="0"/>
        <v>0.19595073167231777</v>
      </c>
      <c r="F30" s="38">
        <f t="shared" si="4"/>
        <v>87.94268837453622</v>
      </c>
      <c r="H30" s="3"/>
      <c r="I30" s="38"/>
      <c r="J30" s="42"/>
      <c r="K30" s="38"/>
      <c r="M30" s="40"/>
    </row>
    <row r="31" spans="1:13" ht="12.75">
      <c r="A31" s="3">
        <f t="shared" si="5"/>
        <v>1.5000000000000002</v>
      </c>
      <c r="B31" s="38">
        <f t="shared" si="2"/>
        <v>0.12500000000000003</v>
      </c>
      <c r="C31" s="40">
        <f t="shared" si="1"/>
        <v>1.475</v>
      </c>
      <c r="D31" s="41">
        <f t="shared" si="3"/>
        <v>0.044194173824159244</v>
      </c>
      <c r="E31" s="42">
        <f t="shared" si="0"/>
        <v>0.2170707332808142</v>
      </c>
      <c r="F31" s="38">
        <f t="shared" si="4"/>
        <v>97.4213450964294</v>
      </c>
      <c r="H31" s="3"/>
      <c r="I31" s="38"/>
      <c r="J31" s="42"/>
      <c r="K31" s="38"/>
      <c r="M31" s="40"/>
    </row>
    <row r="32" spans="1:13" ht="12.75">
      <c r="A32" s="3">
        <f t="shared" si="5"/>
        <v>1.6000000000000003</v>
      </c>
      <c r="B32" s="38">
        <f t="shared" si="2"/>
        <v>0.13333333333333336</v>
      </c>
      <c r="C32" s="40">
        <f t="shared" si="1"/>
        <v>1.4733333333333334</v>
      </c>
      <c r="D32" s="41">
        <f t="shared" si="3"/>
        <v>0.04868644955601478</v>
      </c>
      <c r="E32" s="42">
        <f t="shared" si="0"/>
        <v>0.23886545881171975</v>
      </c>
      <c r="F32" s="38">
        <f t="shared" si="4"/>
        <v>107.20281791469982</v>
      </c>
      <c r="H32" s="3"/>
      <c r="I32" s="38"/>
      <c r="J32" s="42"/>
      <c r="K32" s="38"/>
      <c r="M32" s="40"/>
    </row>
    <row r="33" spans="1:13" ht="12.75">
      <c r="A33" s="3">
        <f t="shared" si="5"/>
        <v>1.7000000000000004</v>
      </c>
      <c r="B33" s="38">
        <f t="shared" si="2"/>
        <v>0.1416666666666667</v>
      </c>
      <c r="C33" s="40">
        <f t="shared" si="1"/>
        <v>1.4716666666666667</v>
      </c>
      <c r="D33" s="41">
        <f t="shared" si="3"/>
        <v>0.05332139623355993</v>
      </c>
      <c r="E33" s="42">
        <f t="shared" si="0"/>
        <v>0.26130950045199547</v>
      </c>
      <c r="F33" s="38">
        <f t="shared" si="4"/>
        <v>117.27570380285557</v>
      </c>
      <c r="H33" s="3"/>
      <c r="I33" s="38"/>
      <c r="J33" s="42"/>
      <c r="K33" s="38"/>
      <c r="M33" s="40"/>
    </row>
    <row r="34" spans="1:13" ht="12.75">
      <c r="A34" s="3">
        <f t="shared" si="5"/>
        <v>1.8000000000000005</v>
      </c>
      <c r="B34" s="38">
        <f t="shared" si="2"/>
        <v>0.15000000000000005</v>
      </c>
      <c r="C34" s="40">
        <f t="shared" si="1"/>
        <v>1.47</v>
      </c>
      <c r="D34" s="41">
        <f t="shared" si="3"/>
        <v>0.05809475019311128</v>
      </c>
      <c r="E34" s="42">
        <f t="shared" si="0"/>
        <v>0.284379611670299</v>
      </c>
      <c r="F34" s="38">
        <f t="shared" si="4"/>
        <v>127.6295697176302</v>
      </c>
      <c r="H34" s="3"/>
      <c r="I34" s="38"/>
      <c r="J34" s="42"/>
      <c r="K34" s="38"/>
      <c r="M34" s="40"/>
    </row>
    <row r="35" spans="1:13" ht="12.75">
      <c r="A35" s="3">
        <f t="shared" si="5"/>
        <v>1.9000000000000006</v>
      </c>
      <c r="B35" s="38">
        <f t="shared" si="2"/>
        <v>0.15833333333333338</v>
      </c>
      <c r="C35" s="40">
        <f t="shared" si="1"/>
        <v>1.4683333333333333</v>
      </c>
      <c r="D35" s="41">
        <f t="shared" si="3"/>
        <v>0.06300260870554256</v>
      </c>
      <c r="E35" s="42">
        <f t="shared" si="0"/>
        <v>0.3080544053961856</v>
      </c>
      <c r="F35" s="38">
        <f t="shared" si="4"/>
        <v>138.2548171418081</v>
      </c>
      <c r="H35" s="3"/>
      <c r="I35" s="38"/>
      <c r="J35" s="42"/>
      <c r="K35" s="38"/>
      <c r="M35" s="40"/>
    </row>
    <row r="36" spans="1:13" ht="12.75">
      <c r="A36" s="3">
        <f t="shared" si="5"/>
        <v>2.0000000000000004</v>
      </c>
      <c r="B36" s="38">
        <f t="shared" si="2"/>
        <v>0.1666666666666667</v>
      </c>
      <c r="C36" s="40">
        <f t="shared" si="1"/>
        <v>1.4666666666666666</v>
      </c>
      <c r="D36" s="41">
        <f t="shared" si="3"/>
        <v>0.06804138174397718</v>
      </c>
      <c r="E36" s="42">
        <f t="shared" si="0"/>
        <v>0.3323141084375845</v>
      </c>
      <c r="F36" s="38">
        <f t="shared" si="4"/>
        <v>149.14257186678793</v>
      </c>
      <c r="H36" s="3"/>
      <c r="I36" s="38"/>
      <c r="J36" s="42"/>
      <c r="K36" s="38"/>
      <c r="M36" s="40"/>
    </row>
    <row r="37" spans="1:13" ht="12.75">
      <c r="A37" s="3">
        <f t="shared" si="5"/>
        <v>2.1000000000000005</v>
      </c>
      <c r="B37" s="38">
        <f t="shared" si="2"/>
        <v>0.17500000000000004</v>
      </c>
      <c r="C37" s="40">
        <f t="shared" si="1"/>
        <v>1.465</v>
      </c>
      <c r="D37" s="41">
        <f t="shared" si="3"/>
        <v>0.07320775232173161</v>
      </c>
      <c r="E37" s="42">
        <f t="shared" si="0"/>
        <v>0.3571403593139516</v>
      </c>
      <c r="F37" s="38">
        <f t="shared" si="4"/>
        <v>160.28459326010147</v>
      </c>
      <c r="H37" s="3"/>
      <c r="I37" s="38"/>
      <c r="J37" s="42"/>
      <c r="K37" s="38"/>
      <c r="M37" s="40"/>
    </row>
    <row r="38" spans="1:13" ht="12.75">
      <c r="A38" s="3">
        <f t="shared" si="5"/>
        <v>2.2000000000000006</v>
      </c>
      <c r="B38" s="38">
        <f t="shared" si="2"/>
        <v>0.18333333333333338</v>
      </c>
      <c r="C38" s="40">
        <f t="shared" si="1"/>
        <v>1.4633333333333334</v>
      </c>
      <c r="D38" s="41">
        <f t="shared" si="3"/>
        <v>0.07849864353628691</v>
      </c>
      <c r="E38" s="42">
        <f t="shared" si="0"/>
        <v>0.38251604008797246</v>
      </c>
      <c r="F38" s="38">
        <f t="shared" si="4"/>
        <v>171.67319879148204</v>
      </c>
      <c r="H38" s="3"/>
      <c r="I38" s="38"/>
      <c r="J38" s="42"/>
      <c r="K38" s="38"/>
      <c r="M38" s="40"/>
    </row>
    <row r="39" spans="1:13" ht="12.75">
      <c r="A39" s="3">
        <f t="shared" si="5"/>
        <v>2.3000000000000007</v>
      </c>
      <c r="B39" s="38">
        <f t="shared" si="2"/>
        <v>0.19166666666666674</v>
      </c>
      <c r="C39" s="40">
        <f t="shared" si="1"/>
        <v>1.4616666666666667</v>
      </c>
      <c r="D39" s="41">
        <f t="shared" si="3"/>
        <v>0.0839111909280459</v>
      </c>
      <c r="E39" s="42">
        <f t="shared" si="0"/>
        <v>0.4084251351636242</v>
      </c>
      <c r="F39" s="38">
        <f t="shared" si="4"/>
        <v>183.30120066143456</v>
      </c>
      <c r="H39" s="3"/>
      <c r="I39" s="38"/>
      <c r="J39" s="42"/>
      <c r="K39" s="38"/>
      <c r="M39" s="40"/>
    </row>
    <row r="40" spans="1:13" ht="12.75">
      <c r="A40" s="3">
        <f t="shared" si="5"/>
        <v>2.400000000000001</v>
      </c>
      <c r="B40" s="38">
        <f t="shared" si="2"/>
        <v>0.20000000000000007</v>
      </c>
      <c r="C40" s="40">
        <f t="shared" si="1"/>
        <v>1.46</v>
      </c>
      <c r="D40" s="41">
        <f t="shared" si="3"/>
        <v>0.08944271909999162</v>
      </c>
      <c r="E40" s="42">
        <f t="shared" si="0"/>
        <v>0.43485261172033923</v>
      </c>
      <c r="F40" s="38">
        <f t="shared" si="4"/>
        <v>195.16185214008826</v>
      </c>
      <c r="H40" s="3"/>
      <c r="I40" s="38"/>
      <c r="J40" s="42"/>
      <c r="K40" s="38"/>
      <c r="M40" s="40"/>
    </row>
    <row r="41" spans="1:13" ht="12.75">
      <c r="A41" s="3">
        <f t="shared" si="5"/>
        <v>2.500000000000001</v>
      </c>
      <c r="B41" s="38">
        <f t="shared" si="2"/>
        <v>0.2083333333333334</v>
      </c>
      <c r="C41" s="40">
        <f t="shared" si="1"/>
        <v>1.4583333333333333</v>
      </c>
      <c r="D41" s="41">
        <f t="shared" si="3"/>
        <v>0.09509072178909136</v>
      </c>
      <c r="E41" s="42">
        <f t="shared" si="0"/>
        <v>0.46178431768827494</v>
      </c>
      <c r="F41" s="38">
        <f t="shared" si="4"/>
        <v>207.2488017784978</v>
      </c>
      <c r="H41" s="3"/>
      <c r="I41" s="38"/>
      <c r="J41" s="42"/>
      <c r="K41" s="38"/>
      <c r="M41" s="40"/>
    </row>
    <row r="42" spans="1:13" ht="12.75">
      <c r="A42" s="3">
        <f t="shared" si="5"/>
        <v>2.600000000000001</v>
      </c>
      <c r="B42" s="38">
        <f t="shared" si="2"/>
        <v>0.21666666666666676</v>
      </c>
      <c r="C42" s="40">
        <f t="shared" si="1"/>
        <v>1.4566666666666666</v>
      </c>
      <c r="D42" s="41">
        <f t="shared" si="3"/>
        <v>0.10085284476055353</v>
      </c>
      <c r="E42" s="42">
        <f t="shared" si="0"/>
        <v>0.489206894080017</v>
      </c>
      <c r="F42" s="38">
        <f t="shared" si="4"/>
        <v>219.55605406311165</v>
      </c>
      <c r="H42" s="3"/>
      <c r="I42" s="38"/>
      <c r="J42" s="42"/>
      <c r="K42" s="38"/>
      <c r="M42" s="40"/>
    </row>
    <row r="43" spans="1:13" ht="12.75">
      <c r="A43" s="3">
        <f t="shared" si="5"/>
        <v>2.700000000000001</v>
      </c>
      <c r="B43" s="38">
        <f t="shared" si="2"/>
        <v>0.2250000000000001</v>
      </c>
      <c r="C43" s="40">
        <f t="shared" si="1"/>
        <v>1.455</v>
      </c>
      <c r="D43" s="41">
        <f t="shared" si="3"/>
        <v>0.10672687103068289</v>
      </c>
      <c r="E43" s="42">
        <f t="shared" si="0"/>
        <v>0.5171076991743133</v>
      </c>
      <c r="F43" s="38">
        <f t="shared" si="4"/>
        <v>232.07793538943181</v>
      </c>
      <c r="H43" s="3"/>
      <c r="I43" s="38"/>
      <c r="J43" s="42"/>
      <c r="K43" s="38"/>
      <c r="M43" s="40"/>
    </row>
    <row r="44" spans="1:13" ht="12.75">
      <c r="A44" s="3">
        <f t="shared" si="5"/>
        <v>2.800000000000001</v>
      </c>
      <c r="B44" s="38">
        <f t="shared" si="2"/>
        <v>0.23333333333333342</v>
      </c>
      <c r="C44" s="40">
        <f t="shared" si="1"/>
        <v>1.4533333333333334</v>
      </c>
      <c r="D44" s="41">
        <f t="shared" si="3"/>
        <v>0.11271070802591789</v>
      </c>
      <c r="E44" s="42">
        <f t="shared" si="0"/>
        <v>0.5454747425622323</v>
      </c>
      <c r="F44" s="38">
        <f t="shared" si="4"/>
        <v>244.80906446192986</v>
      </c>
      <c r="H44" s="3"/>
      <c r="I44" s="38"/>
      <c r="J44" s="42"/>
      <c r="K44" s="38"/>
      <c r="M44" s="40"/>
    </row>
    <row r="45" spans="1:13" ht="12.75">
      <c r="A45" s="3">
        <f t="shared" si="5"/>
        <v>2.9000000000000012</v>
      </c>
      <c r="B45" s="38">
        <f t="shared" si="2"/>
        <v>0.24166666666666678</v>
      </c>
      <c r="C45" s="40">
        <f t="shared" si="1"/>
        <v>1.4516666666666667</v>
      </c>
      <c r="D45" s="41">
        <f t="shared" si="3"/>
        <v>0.1188023763635629</v>
      </c>
      <c r="E45" s="42">
        <f t="shared" si="0"/>
        <v>0.5742966274602812</v>
      </c>
      <c r="F45" s="38">
        <f t="shared" si="4"/>
        <v>257.7443264041742</v>
      </c>
      <c r="H45" s="3"/>
      <c r="I45" s="38"/>
      <c r="J45" s="42"/>
      <c r="K45" s="38"/>
      <c r="M45" s="40"/>
    </row>
    <row r="46" spans="1:13" ht="12.75">
      <c r="A46" s="3">
        <f t="shared" si="5"/>
        <v>3.0000000000000013</v>
      </c>
      <c r="B46" s="38">
        <f t="shared" si="2"/>
        <v>0.2500000000000001</v>
      </c>
      <c r="C46" s="40">
        <f t="shared" si="1"/>
        <v>1.45</v>
      </c>
      <c r="D46" s="41">
        <f t="shared" si="3"/>
        <v>0.12500000000000008</v>
      </c>
      <c r="E46" s="42">
        <f t="shared" si="0"/>
        <v>0.6035625000000003</v>
      </c>
      <c r="F46" s="38">
        <f t="shared" si="4"/>
        <v>270.87885000000017</v>
      </c>
      <c r="H46" s="3"/>
      <c r="I46" s="38"/>
      <c r="J46" s="42"/>
      <c r="K46" s="38"/>
      <c r="M46" s="40"/>
    </row>
    <row r="47" spans="1:13" ht="12.75">
      <c r="A47" s="3">
        <f t="shared" si="5"/>
        <v>3.1000000000000014</v>
      </c>
      <c r="B47" s="38">
        <f t="shared" si="2"/>
        <v>0.25833333333333347</v>
      </c>
      <c r="C47" s="40">
        <f t="shared" si="1"/>
        <v>1.4483333333333333</v>
      </c>
      <c r="D47" s="41">
        <f t="shared" si="3"/>
        <v>0.13130179753924567</v>
      </c>
      <c r="E47" s="42">
        <f t="shared" si="0"/>
        <v>0.6332620044419048</v>
      </c>
      <c r="F47" s="38">
        <f t="shared" si="4"/>
        <v>284.2079875935269</v>
      </c>
      <c r="H47" s="3"/>
      <c r="I47" s="38"/>
      <c r="J47" s="42"/>
      <c r="K47" s="38"/>
      <c r="M47" s="40"/>
    </row>
    <row r="48" spans="1:13" ht="12.75">
      <c r="A48" s="3">
        <f t="shared" si="5"/>
        <v>3.2000000000000015</v>
      </c>
      <c r="B48" s="38">
        <f t="shared" si="2"/>
        <v>0.2666666666666668</v>
      </c>
      <c r="C48" s="40">
        <f t="shared" si="1"/>
        <v>1.4466666666666665</v>
      </c>
      <c r="D48" s="41">
        <f t="shared" si="3"/>
        <v>0.13770607453181932</v>
      </c>
      <c r="E48" s="42">
        <f t="shared" si="0"/>
        <v>0.6633852434495864</v>
      </c>
      <c r="F48" s="38">
        <f t="shared" si="4"/>
        <v>297.7272972601744</v>
      </c>
      <c r="H48" s="3"/>
      <c r="I48" s="38"/>
      <c r="J48" s="42"/>
      <c r="K48" s="38"/>
      <c r="M48" s="40"/>
    </row>
    <row r="49" spans="1:13" ht="12.75">
      <c r="A49" s="3">
        <f t="shared" si="5"/>
        <v>3.3000000000000016</v>
      </c>
      <c r="B49" s="38">
        <f t="shared" si="2"/>
        <v>0.27500000000000013</v>
      </c>
      <c r="C49" s="40">
        <f t="shared" si="1"/>
        <v>1.445</v>
      </c>
      <c r="D49" s="41">
        <f t="shared" si="3"/>
        <v>0.14421121662339592</v>
      </c>
      <c r="E49" s="42">
        <f t="shared" si="0"/>
        <v>0.6939227427092878</v>
      </c>
      <c r="F49" s="38">
        <f t="shared" si="4"/>
        <v>311.43252692792834</v>
      </c>
      <c r="H49" s="3"/>
      <c r="I49" s="38"/>
      <c r="J49" s="42"/>
      <c r="K49" s="38"/>
      <c r="M49" s="40"/>
    </row>
    <row r="50" spans="1:13" ht="12.75">
      <c r="A50" s="3">
        <f t="shared" si="5"/>
        <v>3.4000000000000017</v>
      </c>
      <c r="B50" s="38">
        <f t="shared" si="2"/>
        <v>0.2833333333333335</v>
      </c>
      <c r="C50" s="40">
        <f t="shared" si="1"/>
        <v>1.4433333333333334</v>
      </c>
      <c r="D50" s="41">
        <f t="shared" si="3"/>
        <v>0.1508156834363403</v>
      </c>
      <c r="E50" s="42">
        <f t="shared" si="0"/>
        <v>0.7248654193000824</v>
      </c>
      <c r="F50" s="38">
        <f t="shared" si="4"/>
        <v>325.319600181877</v>
      </c>
      <c r="H50" s="3"/>
      <c r="I50" s="38"/>
      <c r="J50" s="42"/>
      <c r="K50" s="38"/>
      <c r="M50" s="40"/>
    </row>
    <row r="51" spans="1:13" ht="12.75">
      <c r="A51" s="3">
        <f t="shared" si="5"/>
        <v>3.5000000000000018</v>
      </c>
      <c r="B51" s="38">
        <f t="shared" si="2"/>
        <v>0.2916666666666668</v>
      </c>
      <c r="C51" s="40">
        <f t="shared" si="1"/>
        <v>1.4416666666666667</v>
      </c>
      <c r="D51" s="41">
        <f t="shared" si="3"/>
        <v>0.15751800308630226</v>
      </c>
      <c r="E51" s="42">
        <f t="shared" si="0"/>
        <v>0.7562045533165656</v>
      </c>
      <c r="F51" s="38">
        <f t="shared" si="4"/>
        <v>339.38460352847466</v>
      </c>
      <c r="H51" s="3"/>
      <c r="I51" s="38"/>
      <c r="J51" s="42"/>
      <c r="K51" s="38"/>
      <c r="M51" s="40"/>
    </row>
    <row r="52" spans="1:13" ht="12.75">
      <c r="A52" s="3">
        <f t="shared" si="5"/>
        <v>3.600000000000002</v>
      </c>
      <c r="B52" s="38">
        <f t="shared" si="2"/>
        <v>0.30000000000000016</v>
      </c>
      <c r="C52" s="40">
        <f t="shared" si="1"/>
        <v>1.44</v>
      </c>
      <c r="D52" s="41">
        <f t="shared" si="3"/>
        <v>0.16431676725154998</v>
      </c>
      <c r="E52" s="42">
        <f t="shared" si="0"/>
        <v>0.7879317623246325</v>
      </c>
      <c r="F52" s="38">
        <f t="shared" si="4"/>
        <v>353.6237749312951</v>
      </c>
      <c r="H52" s="3"/>
      <c r="I52" s="38"/>
      <c r="J52" s="42"/>
      <c r="K52" s="38"/>
      <c r="M52" s="40"/>
    </row>
    <row r="53" spans="1:13" ht="12.75">
      <c r="A53" s="3">
        <f t="shared" si="5"/>
        <v>3.700000000000002</v>
      </c>
      <c r="B53" s="38">
        <f t="shared" si="2"/>
        <v>0.3083333333333335</v>
      </c>
      <c r="C53" s="40">
        <f t="shared" si="1"/>
        <v>1.4383333333333332</v>
      </c>
      <c r="D53" s="41">
        <f t="shared" si="3"/>
        <v>0.17121062672539852</v>
      </c>
      <c r="E53" s="42">
        <f t="shared" si="0"/>
        <v>0.8200389782953049</v>
      </c>
      <c r="F53" s="38">
        <f t="shared" si="4"/>
        <v>368.03349345893287</v>
      </c>
      <c r="H53" s="3"/>
      <c r="I53" s="38"/>
      <c r="J53" s="42"/>
      <c r="K53" s="38"/>
      <c r="M53" s="40"/>
    </row>
    <row r="54" spans="1:13" ht="12.75">
      <c r="A54" s="3">
        <f t="shared" si="5"/>
        <v>3.800000000000002</v>
      </c>
      <c r="B54" s="38">
        <f t="shared" si="2"/>
        <v>0.3166666666666668</v>
      </c>
      <c r="C54" s="40">
        <f t="shared" si="1"/>
        <v>1.4366666666666665</v>
      </c>
      <c r="D54" s="41">
        <f t="shared" si="3"/>
        <v>0.17819828739252708</v>
      </c>
      <c r="E54" s="42">
        <f t="shared" si="0"/>
        <v>0.8525184267145887</v>
      </c>
      <c r="F54" s="38">
        <f t="shared" si="4"/>
        <v>382.6102699095074</v>
      </c>
      <c r="H54" s="3"/>
      <c r="I54" s="38"/>
      <c r="J54" s="42"/>
      <c r="K54" s="38"/>
      <c r="M54" s="40"/>
    </row>
    <row r="55" spans="1:13" ht="12.75">
      <c r="A55" s="3">
        <f t="shared" si="5"/>
        <v>3.900000000000002</v>
      </c>
      <c r="B55" s="38">
        <f t="shared" si="2"/>
        <v>0.3250000000000002</v>
      </c>
      <c r="C55" s="40">
        <f t="shared" si="1"/>
        <v>1.435</v>
      </c>
      <c r="D55" s="41">
        <f t="shared" si="3"/>
        <v>0.18527850657861006</v>
      </c>
      <c r="E55" s="42">
        <f t="shared" si="0"/>
        <v>0.8853626076112171</v>
      </c>
      <c r="F55" s="38">
        <f t="shared" si="4"/>
        <v>397.35073829591425</v>
      </c>
      <c r="H55" s="3"/>
      <c r="I55" s="38"/>
      <c r="J55" s="42"/>
      <c r="K55" s="38"/>
      <c r="M55" s="40"/>
    </row>
    <row r="56" spans="1:13" ht="12.75">
      <c r="A56" s="3">
        <f t="shared" si="5"/>
        <v>4.000000000000002</v>
      </c>
      <c r="B56" s="38">
        <f t="shared" si="2"/>
        <v>0.3333333333333335</v>
      </c>
      <c r="C56" s="40">
        <f t="shared" si="1"/>
        <v>1.4333333333333333</v>
      </c>
      <c r="D56" s="41">
        <f t="shared" si="3"/>
        <v>0.19245008972987535</v>
      </c>
      <c r="E56" s="42">
        <f t="shared" si="0"/>
        <v>0.9185642782806951</v>
      </c>
      <c r="F56" s="38">
        <f t="shared" si="4"/>
        <v>412.25164809237594</v>
      </c>
      <c r="H56" s="3"/>
      <c r="I56" s="38"/>
      <c r="J56" s="42"/>
      <c r="K56" s="38"/>
      <c r="M56" s="40"/>
    </row>
    <row r="57" spans="1:13" ht="12.75">
      <c r="A57" s="3">
        <f t="shared" si="5"/>
        <v>4.100000000000001</v>
      </c>
      <c r="B57" s="38">
        <f t="shared" si="2"/>
        <v>0.3416666666666668</v>
      </c>
      <c r="C57" s="40">
        <f t="shared" si="1"/>
        <v>1.4316666666666666</v>
      </c>
      <c r="D57" s="41">
        <f t="shared" si="3"/>
        <v>0.1997118873852105</v>
      </c>
      <c r="E57" s="42">
        <f t="shared" si="0"/>
        <v>0.9521164375146218</v>
      </c>
      <c r="F57" s="38">
        <f t="shared" si="4"/>
        <v>427.30985715656226</v>
      </c>
      <c r="H57" s="3"/>
      <c r="I57" s="38"/>
      <c r="J57" s="42"/>
      <c r="K57" s="38"/>
      <c r="M57" s="40"/>
    </row>
    <row r="58" spans="1:13" ht="12.75">
      <c r="A58" s="3">
        <f t="shared" si="5"/>
        <v>4.200000000000001</v>
      </c>
      <c r="B58" s="38">
        <f t="shared" si="2"/>
        <v>0.3500000000000001</v>
      </c>
      <c r="C58" s="40">
        <f t="shared" si="1"/>
        <v>1.43</v>
      </c>
      <c r="D58" s="41">
        <f t="shared" si="3"/>
        <v>0.20706279240848666</v>
      </c>
      <c r="E58" s="42">
        <f t="shared" si="0"/>
        <v>0.9860123111699727</v>
      </c>
      <c r="F58" s="38">
        <f t="shared" si="4"/>
        <v>442.52232525308375</v>
      </c>
      <c r="H58" s="3"/>
      <c r="I58" s="38"/>
      <c r="J58" s="42"/>
      <c r="K58" s="38"/>
      <c r="M58" s="40"/>
    </row>
    <row r="59" spans="1:13" ht="12.75">
      <c r="A59" s="3">
        <f t="shared" si="5"/>
        <v>4.300000000000001</v>
      </c>
      <c r="B59" s="38">
        <f t="shared" si="2"/>
        <v>0.3583333333333334</v>
      </c>
      <c r="C59" s="40">
        <f t="shared" si="1"/>
        <v>1.4283333333333332</v>
      </c>
      <c r="D59" s="41">
        <f t="shared" si="3"/>
        <v>0.21450173745303414</v>
      </c>
      <c r="E59" s="42">
        <f t="shared" si="0"/>
        <v>1.0202453389347388</v>
      </c>
      <c r="F59" s="38">
        <f t="shared" si="4"/>
        <v>457.8861081139108</v>
      </c>
      <c r="H59" s="3"/>
      <c r="I59" s="38"/>
      <c r="J59" s="42"/>
      <c r="K59" s="38"/>
      <c r="M59" s="40"/>
    </row>
    <row r="60" spans="1:13" ht="12.75">
      <c r="A60" s="3">
        <f t="shared" si="5"/>
        <v>4.4</v>
      </c>
      <c r="B60" s="38">
        <f t="shared" si="2"/>
        <v>0.3666666666666667</v>
      </c>
      <c r="C60" s="40">
        <f t="shared" si="1"/>
        <v>1.4266666666666667</v>
      </c>
      <c r="D60" s="41">
        <f t="shared" si="3"/>
        <v>0.22202769263381608</v>
      </c>
      <c r="E60" s="42">
        <f t="shared" si="0"/>
        <v>1.0548091621647335</v>
      </c>
      <c r="F60" s="38">
        <f t="shared" si="4"/>
        <v>473.39835197953244</v>
      </c>
      <c r="H60" s="3"/>
      <c r="I60" s="38"/>
      <c r="J60" s="42"/>
      <c r="K60" s="38"/>
      <c r="M60" s="40"/>
    </row>
    <row r="61" spans="1:13" ht="12.75">
      <c r="A61" s="3">
        <f t="shared" si="5"/>
        <v>4.5</v>
      </c>
      <c r="B61" s="38">
        <f t="shared" si="2"/>
        <v>0.375</v>
      </c>
      <c r="C61" s="40">
        <f t="shared" si="1"/>
        <v>1.425</v>
      </c>
      <c r="D61" s="41">
        <f t="shared" si="3"/>
        <v>0.22963966338592295</v>
      </c>
      <c r="E61" s="42">
        <f t="shared" si="0"/>
        <v>1.089697612682051</v>
      </c>
      <c r="F61" s="38">
        <f t="shared" si="4"/>
        <v>489.0562885717045</v>
      </c>
      <c r="H61" s="3"/>
      <c r="I61" s="38"/>
      <c r="J61" s="42"/>
      <c r="K61" s="38"/>
      <c r="M61" s="40"/>
    </row>
    <row r="62" spans="1:13" ht="12.75">
      <c r="A62" s="3">
        <f t="shared" si="5"/>
        <v>4.6</v>
      </c>
      <c r="B62" s="38">
        <f t="shared" si="2"/>
        <v>0.3833333333333333</v>
      </c>
      <c r="C62" s="40">
        <f t="shared" si="1"/>
        <v>1.4233333333333333</v>
      </c>
      <c r="D62" s="41">
        <f t="shared" si="3"/>
        <v>0.23733668849064127</v>
      </c>
      <c r="E62" s="42">
        <f t="shared" si="0"/>
        <v>1.1249047024390924</v>
      </c>
      <c r="F62" s="38">
        <f t="shared" si="4"/>
        <v>504.85723045466466</v>
      </c>
      <c r="H62" s="3"/>
      <c r="I62" s="38"/>
      <c r="J62" s="42"/>
      <c r="K62" s="38"/>
      <c r="M62" s="40"/>
    </row>
    <row r="63" spans="1:13" ht="12.75">
      <c r="A63" s="3">
        <f t="shared" si="5"/>
        <v>4.699999999999999</v>
      </c>
      <c r="B63" s="38">
        <f t="shared" si="2"/>
        <v>0.3916666666666666</v>
      </c>
      <c r="C63" s="40">
        <f t="shared" si="1"/>
        <v>1.4216666666666666</v>
      </c>
      <c r="D63" s="41">
        <f t="shared" si="3"/>
        <v>0.2451178382526037</v>
      </c>
      <c r="E63" s="42">
        <f t="shared" si="0"/>
        <v>1.1604246139635637</v>
      </c>
      <c r="F63" s="38">
        <f t="shared" si="4"/>
        <v>520.7985667468474</v>
      </c>
      <c r="H63" s="3"/>
      <c r="I63" s="38"/>
      <c r="J63" s="42"/>
      <c r="K63" s="38"/>
      <c r="M63" s="40"/>
    </row>
    <row r="64" spans="1:13" ht="12.75">
      <c r="A64" s="3">
        <f t="shared" si="5"/>
        <v>4.799999999999999</v>
      </c>
      <c r="B64" s="38">
        <f t="shared" si="2"/>
        <v>0.3999999999999999</v>
      </c>
      <c r="C64" s="40">
        <f t="shared" si="1"/>
        <v>1.42</v>
      </c>
      <c r="D64" s="41">
        <f t="shared" si="3"/>
        <v>0.2529822128134702</v>
      </c>
      <c r="E64" s="42">
        <f t="shared" si="0"/>
        <v>1.1962516915097752</v>
      </c>
      <c r="F64" s="38">
        <f t="shared" si="4"/>
        <v>536.8777591495871</v>
      </c>
      <c r="H64" s="3"/>
      <c r="I64" s="38"/>
      <c r="J64" s="42"/>
      <c r="K64" s="38"/>
      <c r="M64" s="40"/>
    </row>
    <row r="65" spans="1:13" ht="12.75">
      <c r="A65" s="3">
        <f t="shared" si="5"/>
        <v>4.899999999999999</v>
      </c>
      <c r="B65" s="38">
        <f t="shared" si="2"/>
        <v>0.4083333333333332</v>
      </c>
      <c r="C65" s="40">
        <f t="shared" si="1"/>
        <v>1.4183333333333334</v>
      </c>
      <c r="D65" s="41">
        <f t="shared" si="3"/>
        <v>0.2609289405892665</v>
      </c>
      <c r="E65" s="42">
        <f t="shared" si="0"/>
        <v>1.2323804328501355</v>
      </c>
      <c r="F65" s="38">
        <f t="shared" si="4"/>
        <v>553.0923382631408</v>
      </c>
      <c r="H65" s="3"/>
      <c r="I65" s="38"/>
      <c r="J65" s="42"/>
      <c r="K65" s="38"/>
      <c r="M65" s="40"/>
    </row>
    <row r="66" spans="1:13" ht="12.75">
      <c r="A66" s="3">
        <f t="shared" si="5"/>
        <v>4.999999999999998</v>
      </c>
      <c r="B66" s="38">
        <f t="shared" si="2"/>
        <v>0.4166666666666665</v>
      </c>
      <c r="C66" s="40">
        <f t="shared" si="1"/>
        <v>1.4166666666666667</v>
      </c>
      <c r="D66" s="41">
        <f t="shared" si="3"/>
        <v>0.26895717681995934</v>
      </c>
      <c r="E66" s="42">
        <f t="shared" si="0"/>
        <v>1.2688054816481584</v>
      </c>
      <c r="F66" s="38">
        <f t="shared" si="4"/>
        <v>569.4399001636936</v>
      </c>
      <c r="H66" s="3"/>
      <c r="I66" s="38"/>
      <c r="J66" s="42"/>
      <c r="K66" s="38"/>
      <c r="M66" s="40"/>
    </row>
    <row r="67" spans="1:13" ht="12.75">
      <c r="A67" s="3">
        <f t="shared" si="5"/>
        <v>5.099999999999998</v>
      </c>
      <c r="B67" s="38">
        <f t="shared" si="2"/>
        <v>0.4249999999999998</v>
      </c>
      <c r="C67" s="40">
        <f t="shared" si="1"/>
        <v>1.415</v>
      </c>
      <c r="D67" s="41">
        <f t="shared" si="3"/>
        <v>0.2770661022211124</v>
      </c>
      <c r="E67" s="42">
        <f t="shared" si="0"/>
        <v>1.3055216203607705</v>
      </c>
      <c r="F67" s="38">
        <f t="shared" si="4"/>
        <v>585.9181032179138</v>
      </c>
      <c r="H67" s="3"/>
      <c r="I67" s="38"/>
      <c r="J67" s="42"/>
      <c r="K67" s="38"/>
      <c r="M67" s="40"/>
    </row>
    <row r="68" spans="1:13" ht="12.75">
      <c r="A68" s="3">
        <f t="shared" si="5"/>
        <v>5.1999999999999975</v>
      </c>
      <c r="B68" s="38">
        <f t="shared" si="2"/>
        <v>0.4333333333333331</v>
      </c>
      <c r="C68" s="40">
        <f t="shared" si="1"/>
        <v>1.4133333333333333</v>
      </c>
      <c r="D68" s="41">
        <f t="shared" si="3"/>
        <v>0.28525492172856587</v>
      </c>
      <c r="E68" s="42">
        <f t="shared" si="0"/>
        <v>1.3425237636233225</v>
      </c>
      <c r="F68" s="38">
        <f t="shared" si="4"/>
        <v>602.5246651141472</v>
      </c>
      <c r="H68" s="3"/>
      <c r="I68" s="38"/>
      <c r="J68" s="42"/>
      <c r="K68" s="38"/>
      <c r="M68" s="40"/>
    </row>
    <row r="69" spans="1:13" ht="12.75">
      <c r="A69" s="3">
        <f t="shared" si="5"/>
        <v>5.299999999999997</v>
      </c>
      <c r="B69" s="38">
        <f t="shared" si="2"/>
        <v>0.44166666666666643</v>
      </c>
      <c r="C69" s="40">
        <f t="shared" si="1"/>
        <v>1.4116666666666666</v>
      </c>
      <c r="D69" s="41">
        <f t="shared" si="3"/>
        <v>0.29352286332804833</v>
      </c>
      <c r="E69" s="42">
        <f t="shared" si="0"/>
        <v>1.3798069520756562</v>
      </c>
      <c r="F69" s="38">
        <f t="shared" si="4"/>
        <v>619.2573600915545</v>
      </c>
      <c r="H69" s="3"/>
      <c r="I69" s="38"/>
      <c r="J69" s="42"/>
      <c r="K69" s="38"/>
      <c r="M69" s="40"/>
    </row>
    <row r="70" spans="1:13" ht="12.75">
      <c r="A70" s="3">
        <f t="shared" si="5"/>
        <v>5.399999999999997</v>
      </c>
      <c r="B70" s="38">
        <f t="shared" si="2"/>
        <v>0.44999999999999973</v>
      </c>
      <c r="C70" s="40">
        <f t="shared" si="1"/>
        <v>1.4100000000000001</v>
      </c>
      <c r="D70" s="41">
        <f t="shared" si="3"/>
        <v>0.30186917696247134</v>
      </c>
      <c r="E70" s="42">
        <f t="shared" si="0"/>
        <v>1.417366346591892</v>
      </c>
      <c r="F70" s="38">
        <f t="shared" si="4"/>
        <v>636.1140163504411</v>
      </c>
      <c r="H70" s="3"/>
      <c r="I70" s="38"/>
      <c r="J70" s="42"/>
      <c r="K70" s="38"/>
      <c r="M70" s="40"/>
    </row>
    <row r="71" spans="1:13" ht="12.75">
      <c r="A71" s="3">
        <f t="shared" si="5"/>
        <v>5.4999999999999964</v>
      </c>
      <c r="B71" s="38">
        <f t="shared" si="2"/>
        <v>0.45833333333333304</v>
      </c>
      <c r="C71" s="40">
        <f t="shared" si="1"/>
        <v>1.4083333333333334</v>
      </c>
      <c r="D71" s="41">
        <f t="shared" si="3"/>
        <v>0.31029313351040094</v>
      </c>
      <c r="E71" s="42">
        <f t="shared" si="0"/>
        <v>1.4551972228804029</v>
      </c>
      <c r="F71" s="38">
        <f t="shared" si="4"/>
        <v>653.0925136287249</v>
      </c>
      <c r="H71" s="3"/>
      <c r="I71" s="38"/>
      <c r="J71" s="42"/>
      <c r="K71" s="38"/>
      <c r="M71" s="40"/>
    </row>
    <row r="72" spans="1:13" ht="12.75">
      <c r="A72" s="3">
        <f t="shared" si="5"/>
        <v>5.599999999999996</v>
      </c>
      <c r="B72" s="38">
        <f t="shared" si="2"/>
        <v>0.46666666666666634</v>
      </c>
      <c r="C72" s="40">
        <f t="shared" si="1"/>
        <v>1.4066666666666667</v>
      </c>
      <c r="D72" s="41">
        <f t="shared" si="3"/>
        <v>0.31879402382985383</v>
      </c>
      <c r="E72" s="42">
        <f t="shared" si="0"/>
        <v>1.4932949664238013</v>
      </c>
      <c r="F72" s="38">
        <f t="shared" si="4"/>
        <v>670.1907809310021</v>
      </c>
      <c r="H72" s="3"/>
      <c r="I72" s="38"/>
      <c r="J72" s="42"/>
      <c r="K72" s="38"/>
      <c r="M72" s="40"/>
    </row>
    <row r="73" spans="1:13" ht="12.75">
      <c r="A73" s="3">
        <f t="shared" si="5"/>
        <v>5.699999999999996</v>
      </c>
      <c r="B73" s="38">
        <f t="shared" si="2"/>
        <v>0.47499999999999964</v>
      </c>
      <c r="C73" s="40">
        <f t="shared" si="1"/>
        <v>1.405</v>
      </c>
      <c r="D73" s="41">
        <f t="shared" si="3"/>
        <v>0.3273711578621424</v>
      </c>
      <c r="E73" s="42">
        <f t="shared" si="0"/>
        <v>1.5316550677317127</v>
      </c>
      <c r="F73" s="38">
        <f t="shared" si="4"/>
        <v>687.4067943979927</v>
      </c>
      <c r="H73" s="3"/>
      <c r="I73" s="38"/>
      <c r="J73" s="42"/>
      <c r="K73" s="38"/>
      <c r="M73" s="40"/>
    </row>
    <row r="74" spans="1:13" ht="12.75">
      <c r="A74" s="3">
        <f t="shared" si="5"/>
        <v>5.799999999999995</v>
      </c>
      <c r="B74" s="38">
        <f t="shared" si="2"/>
        <v>0.48333333333333295</v>
      </c>
      <c r="C74" s="40">
        <f t="shared" si="1"/>
        <v>1.4033333333333333</v>
      </c>
      <c r="D74" s="41">
        <f t="shared" si="3"/>
        <v>0.3360238637910063</v>
      </c>
      <c r="E74" s="42">
        <f t="shared" si="0"/>
        <v>1.5702731178817515</v>
      </c>
      <c r="F74" s="38">
        <f t="shared" si="4"/>
        <v>704.7385753053301</v>
      </c>
      <c r="H74" s="3"/>
      <c r="I74" s="38"/>
      <c r="J74" s="42"/>
      <c r="K74" s="38"/>
      <c r="M74" s="40"/>
    </row>
    <row r="75" spans="1:13" ht="12.75">
      <c r="A75" s="3">
        <f t="shared" si="5"/>
        <v>5.899999999999995</v>
      </c>
      <c r="B75" s="38">
        <f t="shared" si="2"/>
        <v>0.49166666666666625</v>
      </c>
      <c r="C75" s="40">
        <f t="shared" si="1"/>
        <v>1.4016666666666668</v>
      </c>
      <c r="D75" s="41">
        <f t="shared" si="3"/>
        <v>0.3447514872527204</v>
      </c>
      <c r="E75" s="42">
        <f t="shared" si="0"/>
        <v>1.6091448043264354</v>
      </c>
      <c r="F75" s="38">
        <f t="shared" si="4"/>
        <v>722.1841881817043</v>
      </c>
      <c r="H75" s="3"/>
      <c r="I75" s="38"/>
      <c r="J75" s="42"/>
      <c r="K75" s="38"/>
      <c r="M75" s="40"/>
    </row>
    <row r="76" spans="1:13" ht="12.75">
      <c r="A76" s="3">
        <f t="shared" si="5"/>
        <v>5.999999999999995</v>
      </c>
      <c r="B76" s="38">
        <f t="shared" si="2"/>
        <v>0.49999999999999956</v>
      </c>
      <c r="C76" s="40">
        <f t="shared" si="1"/>
        <v>1.4000000000000001</v>
      </c>
      <c r="D76" s="41">
        <f t="shared" si="3"/>
        <v>0.35355339059327334</v>
      </c>
      <c r="E76" s="42">
        <f t="shared" si="0"/>
        <v>1.6482659069458405</v>
      </c>
      <c r="F76" s="38">
        <f t="shared" si="4"/>
        <v>739.7417390372932</v>
      </c>
      <c r="H76" s="3"/>
      <c r="I76" s="38"/>
      <c r="J76" s="42"/>
      <c r="K76" s="38"/>
      <c r="M76" s="40"/>
    </row>
    <row r="77" spans="1:13" ht="12.75">
      <c r="A77" s="3">
        <f t="shared" si="5"/>
        <v>6.099999999999994</v>
      </c>
      <c r="B77" s="38">
        <f t="shared" si="2"/>
        <v>0.5083333333333329</v>
      </c>
      <c r="C77" s="40">
        <f t="shared" si="1"/>
        <v>1.3983333333333334</v>
      </c>
      <c r="D77" s="41">
        <f t="shared" si="3"/>
        <v>0.36242895216907</v>
      </c>
      <c r="E77" s="42">
        <f t="shared" si="0"/>
        <v>1.6876322943276663</v>
      </c>
      <c r="F77" s="38">
        <f t="shared" si="4"/>
        <v>757.4093736942566</v>
      </c>
      <c r="H77" s="3"/>
      <c r="I77" s="38"/>
      <c r="J77" s="42"/>
      <c r="K77" s="38"/>
      <c r="M77" s="40"/>
    </row>
    <row r="78" spans="1:13" ht="12.75">
      <c r="A78" s="3">
        <f t="shared" si="5"/>
        <v>6.199999999999994</v>
      </c>
      <c r="B78" s="38">
        <f t="shared" si="2"/>
        <v>0.5166666666666662</v>
      </c>
      <c r="C78" s="40">
        <f t="shared" si="1"/>
        <v>1.3966666666666667</v>
      </c>
      <c r="D78" s="41">
        <f t="shared" si="3"/>
        <v>0.3713775656879343</v>
      </c>
      <c r="E78" s="42">
        <f t="shared" si="0"/>
        <v>1.7272399202580135</v>
      </c>
      <c r="F78" s="38">
        <f t="shared" si="4"/>
        <v>775.1852762117965</v>
      </c>
      <c r="H78" s="3"/>
      <c r="I78" s="38"/>
      <c r="J78" s="42"/>
      <c r="K78" s="38"/>
      <c r="M78" s="40"/>
    </row>
    <row r="79" spans="1:13" ht="12.75">
      <c r="A79" s="3">
        <f t="shared" si="5"/>
        <v>6.299999999999994</v>
      </c>
      <c r="B79" s="38">
        <f t="shared" si="2"/>
        <v>0.5249999999999995</v>
      </c>
      <c r="C79" s="40">
        <f t="shared" si="1"/>
        <v>1.395</v>
      </c>
      <c r="D79" s="41">
        <f t="shared" si="3"/>
        <v>0.38039863958747216</v>
      </c>
      <c r="E79" s="42">
        <f t="shared" si="0"/>
        <v>1.7670848204076637</v>
      </c>
      <c r="F79" s="38">
        <f t="shared" si="4"/>
        <v>793.0676673989594</v>
      </c>
      <c r="H79" s="3"/>
      <c r="I79" s="38"/>
      <c r="J79" s="42"/>
      <c r="K79" s="38"/>
      <c r="M79" s="40"/>
    </row>
    <row r="80" spans="1:13" ht="12.75">
      <c r="A80" s="3">
        <f t="shared" si="5"/>
        <v>6.399999999999993</v>
      </c>
      <c r="B80" s="38">
        <f t="shared" si="2"/>
        <v>0.5333333333333328</v>
      </c>
      <c r="C80" s="40">
        <f t="shared" si="1"/>
        <v>1.3933333333333335</v>
      </c>
      <c r="D80" s="41">
        <f t="shared" si="3"/>
        <v>0.3894915964481175</v>
      </c>
      <c r="E80" s="42">
        <f t="shared" si="0"/>
        <v>1.8071631091999758</v>
      </c>
      <c r="F80" s="38">
        <f t="shared" si="4"/>
        <v>811.0548034089492</v>
      </c>
      <c r="H80" s="3"/>
      <c r="I80" s="38"/>
      <c r="J80" s="42"/>
      <c r="K80" s="38"/>
      <c r="M80" s="40"/>
    </row>
    <row r="81" spans="1:13" ht="12.75">
      <c r="A81" s="3">
        <f t="shared" si="5"/>
        <v>6.499999999999993</v>
      </c>
      <c r="B81" s="38">
        <f t="shared" si="2"/>
        <v>0.5416666666666661</v>
      </c>
      <c r="C81" s="40">
        <f t="shared" si="1"/>
        <v>1.3916666666666668</v>
      </c>
      <c r="D81" s="41">
        <f t="shared" si="3"/>
        <v>0.39865587243840905</v>
      </c>
      <c r="E81" s="42">
        <f aca="true" t="shared" si="6" ref="E81:E108">3.33*(C81*D81)</f>
        <v>1.8474709768476976</v>
      </c>
      <c r="F81" s="38">
        <f t="shared" si="4"/>
        <v>829.1449744092467</v>
      </c>
      <c r="H81" s="3"/>
      <c r="I81" s="38"/>
      <c r="J81" s="42"/>
      <c r="K81" s="38"/>
      <c r="M81" s="40"/>
    </row>
    <row r="82" spans="1:13" ht="12.75">
      <c r="A82" s="3">
        <f t="shared" si="5"/>
        <v>6.5999999999999925</v>
      </c>
      <c r="B82" s="38">
        <f t="shared" si="2"/>
        <v>0.5499999999999994</v>
      </c>
      <c r="C82" s="40">
        <f aca="true" t="shared" si="7" ref="C82:C108">1.5-(0.2*B82)</f>
        <v>1.3900000000000001</v>
      </c>
      <c r="D82" s="41">
        <f t="shared" si="3"/>
        <v>0.40789091679026074</v>
      </c>
      <c r="E82" s="42">
        <f t="shared" si="6"/>
        <v>1.88800468654708</v>
      </c>
      <c r="F82" s="38">
        <f t="shared" si="4"/>
        <v>847.3365033223296</v>
      </c>
      <c r="H82" s="3"/>
      <c r="I82" s="38"/>
      <c r="J82" s="42"/>
      <c r="K82" s="38"/>
      <c r="M82" s="40"/>
    </row>
    <row r="83" spans="1:13" ht="12.75">
      <c r="A83" s="3">
        <f t="shared" si="5"/>
        <v>6.699999999999992</v>
      </c>
      <c r="B83" s="38">
        <f t="shared" si="2"/>
        <v>0.5583333333333327</v>
      </c>
      <c r="C83" s="40">
        <f t="shared" si="7"/>
        <v>1.3883333333333334</v>
      </c>
      <c r="D83" s="41">
        <f t="shared" si="3"/>
        <v>0.4171961913021695</v>
      </c>
      <c r="E83" s="42">
        <f t="shared" si="6"/>
        <v>1.9287605718186251</v>
      </c>
      <c r="F83" s="38">
        <f t="shared" si="4"/>
        <v>865.627744632199</v>
      </c>
      <c r="H83" s="3"/>
      <c r="I83" s="38"/>
      <c r="J83" s="42"/>
      <c r="K83" s="38"/>
      <c r="M83" s="40"/>
    </row>
    <row r="84" spans="1:13" ht="12.75">
      <c r="A84" s="3">
        <f t="shared" si="5"/>
        <v>6.799999999999992</v>
      </c>
      <c r="B84" s="38">
        <f t="shared" si="2"/>
        <v>0.566666666666666</v>
      </c>
      <c r="C84" s="40">
        <f t="shared" si="7"/>
        <v>1.3866666666666667</v>
      </c>
      <c r="D84" s="41">
        <f t="shared" si="3"/>
        <v>0.4265711698684785</v>
      </c>
      <c r="E84" s="42">
        <f t="shared" si="6"/>
        <v>1.9697350339846864</v>
      </c>
      <c r="F84" s="38">
        <f t="shared" si="4"/>
        <v>884.0170832523273</v>
      </c>
      <c r="H84" s="3"/>
      <c r="I84" s="38"/>
      <c r="J84" s="42"/>
      <c r="K84" s="38"/>
      <c r="M84" s="40"/>
    </row>
    <row r="85" spans="1:13" ht="12.75">
      <c r="A85" s="3">
        <f t="shared" si="5"/>
        <v>6.8999999999999915</v>
      </c>
      <c r="B85" s="38">
        <f t="shared" si="2"/>
        <v>0.5749999999999993</v>
      </c>
      <c r="C85" s="40">
        <f t="shared" si="7"/>
        <v>1.3850000000000002</v>
      </c>
      <c r="D85" s="41">
        <f t="shared" si="3"/>
        <v>0.4360153380329634</v>
      </c>
      <c r="E85" s="42">
        <f t="shared" si="6"/>
        <v>2.0109245397749294</v>
      </c>
      <c r="F85" s="38">
        <f t="shared" si="4"/>
        <v>902.5029334509883</v>
      </c>
      <c r="H85" s="3"/>
      <c r="I85" s="38"/>
      <c r="J85" s="42"/>
      <c r="K85" s="38"/>
      <c r="M85" s="40"/>
    </row>
    <row r="86" spans="1:13" ht="12.75">
      <c r="A86" s="3">
        <f t="shared" si="5"/>
        <v>6.999999999999991</v>
      </c>
      <c r="B86" s="38">
        <f>A86/12</f>
        <v>0.5833333333333326</v>
      </c>
      <c r="C86" s="40">
        <f t="shared" si="7"/>
        <v>1.3833333333333335</v>
      </c>
      <c r="D86" s="41">
        <f>B86^1.5</f>
        <v>0.4455281925651503</v>
      </c>
      <c r="E86" s="42">
        <f t="shared" si="6"/>
        <v>2.0523256190513655</v>
      </c>
      <c r="F86" s="38">
        <f>E86*448.8</f>
        <v>921.0837378302529</v>
      </c>
      <c r="H86" s="3"/>
      <c r="I86" s="38"/>
      <c r="J86" s="42"/>
      <c r="K86" s="38"/>
      <c r="M86" s="40"/>
    </row>
    <row r="87" spans="1:13" ht="12.75">
      <c r="A87" s="3">
        <f t="shared" si="5"/>
        <v>7.099999999999991</v>
      </c>
      <c r="B87" s="38">
        <f aca="true" t="shared" si="8" ref="B87:B113">A87/12</f>
        <v>0.5916666666666659</v>
      </c>
      <c r="C87" s="40">
        <f t="shared" si="7"/>
        <v>1.3816666666666668</v>
      </c>
      <c r="D87" s="41">
        <f aca="true" t="shared" si="9" ref="D87:D111">B87^1.5</f>
        <v>0.4551092410578975</v>
      </c>
      <c r="E87" s="42">
        <f t="shared" si="6"/>
        <v>2.093934862645334</v>
      </c>
      <c r="F87" s="38">
        <f aca="true" t="shared" si="10" ref="F87:F108">E87*448.8</f>
        <v>939.7579663552258</v>
      </c>
      <c r="H87" s="3"/>
      <c r="I87" s="38"/>
      <c r="J87" s="42"/>
      <c r="K87" s="38"/>
      <c r="M87" s="40"/>
    </row>
    <row r="88" spans="1:13" ht="12.75">
      <c r="A88" s="3">
        <f aca="true" t="shared" si="11" ref="A88:A108">A87+0.1</f>
        <v>7.19999999999999</v>
      </c>
      <c r="B88" s="38">
        <f t="shared" si="8"/>
        <v>0.5999999999999992</v>
      </c>
      <c r="C88" s="40">
        <f t="shared" si="7"/>
        <v>1.3800000000000001</v>
      </c>
      <c r="D88" s="41">
        <f t="shared" si="9"/>
        <v>0.46475800154488905</v>
      </c>
      <c r="E88" s="42">
        <f t="shared" si="6"/>
        <v>2.1357489202993833</v>
      </c>
      <c r="F88" s="38">
        <f t="shared" si="10"/>
        <v>958.5241154303633</v>
      </c>
      <c r="H88" s="3"/>
      <c r="I88" s="38"/>
      <c r="J88" s="42"/>
      <c r="K88" s="38"/>
      <c r="M88" s="40"/>
    </row>
    <row r="89" spans="1:13" ht="12.75">
      <c r="A89" s="3">
        <f t="shared" si="11"/>
        <v>7.29999999999999</v>
      </c>
      <c r="B89" s="38">
        <f t="shared" si="8"/>
        <v>0.6083333333333325</v>
      </c>
      <c r="C89" s="40">
        <f t="shared" si="7"/>
        <v>1.3783333333333334</v>
      </c>
      <c r="D89" s="41">
        <f t="shared" si="9"/>
        <v>0.47447400213679014</v>
      </c>
      <c r="E89" s="42">
        <f t="shared" si="6"/>
        <v>2.1777644987075466</v>
      </c>
      <c r="F89" s="38">
        <f t="shared" si="10"/>
        <v>977.380707019947</v>
      </c>
      <c r="H89" s="3"/>
      <c r="I89" s="38"/>
      <c r="J89" s="42"/>
      <c r="K89" s="38"/>
      <c r="M89" s="40"/>
    </row>
    <row r="90" spans="1:13" ht="12.75">
      <c r="A90" s="3">
        <f t="shared" si="11"/>
        <v>7.39999999999999</v>
      </c>
      <c r="B90" s="38">
        <f t="shared" si="8"/>
        <v>0.6166666666666658</v>
      </c>
      <c r="C90" s="40">
        <f t="shared" si="7"/>
        <v>1.376666666666667</v>
      </c>
      <c r="D90" s="41">
        <f t="shared" si="9"/>
        <v>0.4842567806749108</v>
      </c>
      <c r="E90" s="42">
        <f t="shared" si="6"/>
        <v>2.219978359647994</v>
      </c>
      <c r="F90" s="38">
        <f t="shared" si="10"/>
        <v>996.3262878100196</v>
      </c>
      <c r="H90" s="3"/>
      <c r="I90" s="38"/>
      <c r="J90" s="42"/>
      <c r="K90" s="38"/>
      <c r="M90" s="40"/>
    </row>
    <row r="91" spans="1:13" ht="12.75">
      <c r="A91" s="3">
        <f t="shared" si="11"/>
        <v>7.499999999999989</v>
      </c>
      <c r="B91" s="38">
        <f t="shared" si="8"/>
        <v>0.6249999999999991</v>
      </c>
      <c r="C91" s="40">
        <f t="shared" si="7"/>
        <v>1.3750000000000002</v>
      </c>
      <c r="D91" s="41">
        <f t="shared" si="9"/>
        <v>0.49410588440130826</v>
      </c>
      <c r="E91" s="42">
        <f t="shared" si="6"/>
        <v>2.2623873182024905</v>
      </c>
      <c r="F91" s="38">
        <f t="shared" si="10"/>
        <v>1015.3594284092777</v>
      </c>
      <c r="H91" s="3"/>
      <c r="I91" s="38"/>
      <c r="J91" s="42"/>
      <c r="K91" s="38"/>
      <c r="M91" s="40"/>
    </row>
    <row r="92" spans="1:13" ht="12.75">
      <c r="A92" s="3">
        <f t="shared" si="11"/>
        <v>7.599999999999989</v>
      </c>
      <c r="B92" s="38">
        <f t="shared" si="8"/>
        <v>0.6333333333333324</v>
      </c>
      <c r="C92" s="40">
        <f t="shared" si="7"/>
        <v>1.3733333333333335</v>
      </c>
      <c r="D92" s="41">
        <f t="shared" si="9"/>
        <v>0.5040208696443391</v>
      </c>
      <c r="E92" s="42">
        <f t="shared" si="6"/>
        <v>2.304988241057492</v>
      </c>
      <c r="F92" s="38">
        <f t="shared" si="10"/>
        <v>1034.4787225866025</v>
      </c>
      <c r="H92" s="3"/>
      <c r="I92" s="38"/>
      <c r="J92" s="42"/>
      <c r="K92" s="38"/>
      <c r="M92" s="40"/>
    </row>
    <row r="93" spans="1:13" ht="12.75">
      <c r="A93" s="3">
        <f t="shared" si="11"/>
        <v>7.699999999999989</v>
      </c>
      <c r="B93" s="38">
        <f t="shared" si="8"/>
        <v>0.6416666666666657</v>
      </c>
      <c r="C93" s="40">
        <f t="shared" si="7"/>
        <v>1.3716666666666668</v>
      </c>
      <c r="D93" s="41">
        <f t="shared" si="9"/>
        <v>0.514001301518743</v>
      </c>
      <c r="E93" s="42">
        <f t="shared" si="6"/>
        <v>2.347778044882087</v>
      </c>
      <c r="F93" s="38">
        <f t="shared" si="10"/>
        <v>1053.6827865430805</v>
      </c>
      <c r="H93" s="3"/>
      <c r="I93" s="38"/>
      <c r="J93" s="42"/>
      <c r="K93" s="38"/>
      <c r="M93" s="40"/>
    </row>
    <row r="94" spans="1:13" ht="12.75">
      <c r="A94" s="3">
        <f t="shared" si="11"/>
        <v>7.799999999999988</v>
      </c>
      <c r="B94" s="38">
        <f t="shared" si="8"/>
        <v>0.649999999999999</v>
      </c>
      <c r="C94" s="40">
        <f t="shared" si="7"/>
        <v>1.37</v>
      </c>
      <c r="D94" s="41">
        <f t="shared" si="9"/>
        <v>0.5240467536394046</v>
      </c>
      <c r="E94" s="42">
        <f t="shared" si="6"/>
        <v>2.3907536947783274</v>
      </c>
      <c r="F94" s="38">
        <f t="shared" si="10"/>
        <v>1072.9702582165135</v>
      </c>
      <c r="H94" s="3"/>
      <c r="I94" s="38"/>
      <c r="J94" s="42"/>
      <c r="K94" s="38"/>
      <c r="M94" s="40"/>
    </row>
    <row r="95" spans="1:13" ht="12.75">
      <c r="A95" s="3">
        <f t="shared" si="11"/>
        <v>7.899999999999988</v>
      </c>
      <c r="B95" s="38">
        <f t="shared" si="8"/>
        <v>0.6583333333333323</v>
      </c>
      <c r="C95" s="40">
        <f t="shared" si="7"/>
        <v>1.3683333333333336</v>
      </c>
      <c r="D95" s="41">
        <f t="shared" si="9"/>
        <v>0.5341568078480037</v>
      </c>
      <c r="E95" s="42">
        <f t="shared" si="6"/>
        <v>2.4339122027998217</v>
      </c>
      <c r="F95" s="38">
        <f t="shared" si="10"/>
        <v>1092.33979661656</v>
      </c>
      <c r="H95" s="3"/>
      <c r="I95" s="38"/>
      <c r="J95" s="42"/>
      <c r="K95" s="38"/>
      <c r="M95" s="40"/>
    </row>
    <row r="96" spans="1:13" ht="12.75">
      <c r="A96" s="3">
        <f t="shared" si="11"/>
        <v>7.999999999999988</v>
      </c>
      <c r="B96" s="38">
        <f t="shared" si="8"/>
        <v>0.6666666666666656</v>
      </c>
      <c r="C96" s="40">
        <f t="shared" si="7"/>
        <v>1.366666666666667</v>
      </c>
      <c r="D96" s="41">
        <f t="shared" si="9"/>
        <v>0.5443310539518161</v>
      </c>
      <c r="E96" s="42">
        <f t="shared" si="6"/>
        <v>2.477250626534716</v>
      </c>
      <c r="F96" s="38">
        <f t="shared" si="10"/>
        <v>1111.7900811887805</v>
      </c>
      <c r="H96" s="3"/>
      <c r="I96" s="38"/>
      <c r="J96" s="42"/>
      <c r="K96" s="38"/>
      <c r="M96" s="40"/>
    </row>
    <row r="97" spans="1:13" ht="12.75">
      <c r="A97" s="3">
        <f t="shared" si="11"/>
        <v>8.099999999999987</v>
      </c>
      <c r="B97" s="38">
        <f t="shared" si="8"/>
        <v>0.6749999999999989</v>
      </c>
      <c r="C97" s="40">
        <f t="shared" si="7"/>
        <v>1.3650000000000002</v>
      </c>
      <c r="D97" s="41">
        <f t="shared" si="9"/>
        <v>0.5545690894739794</v>
      </c>
      <c r="E97" s="42">
        <f t="shared" si="6"/>
        <v>2.5207660677495003</v>
      </c>
      <c r="F97" s="38">
        <f t="shared" si="10"/>
        <v>1131.3198112059758</v>
      </c>
      <c r="H97" s="3"/>
      <c r="I97" s="38"/>
      <c r="J97" s="42"/>
      <c r="K97" s="38"/>
      <c r="M97" s="40"/>
    </row>
    <row r="98" spans="1:13" ht="12.75">
      <c r="A98" s="3">
        <f t="shared" si="11"/>
        <v>8.199999999999987</v>
      </c>
      <c r="B98" s="38">
        <f t="shared" si="8"/>
        <v>0.6833333333333322</v>
      </c>
      <c r="C98" s="40">
        <f t="shared" si="7"/>
        <v>1.3633333333333335</v>
      </c>
      <c r="D98" s="41">
        <f t="shared" si="9"/>
        <v>0.5648705194145842</v>
      </c>
      <c r="E98" s="42">
        <f t="shared" si="6"/>
        <v>2.5644556710902715</v>
      </c>
      <c r="F98" s="38">
        <f t="shared" si="10"/>
        <v>1150.927705185314</v>
      </c>
      <c r="H98" s="3"/>
      <c r="I98" s="38"/>
      <c r="J98" s="42"/>
      <c r="K98" s="38"/>
      <c r="M98" s="40"/>
    </row>
    <row r="99" spans="1:13" ht="12.75">
      <c r="A99" s="3">
        <f t="shared" si="11"/>
        <v>8.299999999999986</v>
      </c>
      <c r="B99" s="38">
        <f t="shared" si="8"/>
        <v>0.6916666666666655</v>
      </c>
      <c r="C99" s="40">
        <f t="shared" si="7"/>
        <v>1.3616666666666668</v>
      </c>
      <c r="D99" s="41">
        <f t="shared" si="9"/>
        <v>0.5752349560219963</v>
      </c>
      <c r="E99" s="42">
        <f t="shared" si="6"/>
        <v>2.608316622838339</v>
      </c>
      <c r="F99" s="38">
        <f t="shared" si="10"/>
        <v>1170.6125003298466</v>
      </c>
      <c r="H99" s="3"/>
      <c r="I99" s="38"/>
      <c r="J99" s="42"/>
      <c r="K99" s="38"/>
      <c r="M99" s="40"/>
    </row>
    <row r="100" spans="1:13" ht="12.75">
      <c r="A100" s="3">
        <f t="shared" si="11"/>
        <v>8.399999999999986</v>
      </c>
      <c r="B100" s="38">
        <f t="shared" si="8"/>
        <v>0.6999999999999988</v>
      </c>
      <c r="C100" s="40">
        <f t="shared" si="7"/>
        <v>1.3600000000000003</v>
      </c>
      <c r="D100" s="41">
        <f t="shared" si="9"/>
        <v>0.5856620185738515</v>
      </c>
      <c r="E100" s="42">
        <f t="shared" si="6"/>
        <v>2.652346149717259</v>
      </c>
      <c r="F100" s="38">
        <f t="shared" si="10"/>
        <v>1190.372951993106</v>
      </c>
      <c r="H100" s="3"/>
      <c r="I100" s="38"/>
      <c r="J100" s="42"/>
      <c r="K100" s="38"/>
      <c r="M100" s="40"/>
    </row>
    <row r="101" spans="1:13" ht="12.75">
      <c r="A101" s="3">
        <f t="shared" si="11"/>
        <v>8.499999999999986</v>
      </c>
      <c r="B101" s="38">
        <f t="shared" si="8"/>
        <v>0.7083333333333321</v>
      </c>
      <c r="C101" s="40">
        <f t="shared" si="7"/>
        <v>1.3583333333333336</v>
      </c>
      <c r="D101" s="41">
        <f t="shared" si="9"/>
        <v>0.5961513331672045</v>
      </c>
      <c r="E101" s="42">
        <f t="shared" si="6"/>
        <v>2.6965415177485585</v>
      </c>
      <c r="F101" s="38">
        <f t="shared" si="10"/>
        <v>1210.2078331655532</v>
      </c>
      <c r="H101" s="3"/>
      <c r="I101" s="38"/>
      <c r="J101" s="42"/>
      <c r="K101" s="38"/>
      <c r="M101" s="40"/>
    </row>
    <row r="102" spans="1:13" ht="12.75">
      <c r="A102" s="3">
        <f t="shared" si="11"/>
        <v>8.599999999999985</v>
      </c>
      <c r="B102" s="38">
        <f t="shared" si="8"/>
        <v>0.7166666666666655</v>
      </c>
      <c r="C102" s="40">
        <f t="shared" si="7"/>
        <v>1.356666666666667</v>
      </c>
      <c r="D102" s="41">
        <f t="shared" si="9"/>
        <v>0.6067025325173458</v>
      </c>
      <c r="E102" s="42">
        <f t="shared" si="6"/>
        <v>2.7409000311536142</v>
      </c>
      <c r="F102" s="38">
        <f t="shared" si="10"/>
        <v>1230.115933981742</v>
      </c>
      <c r="H102" s="3"/>
      <c r="I102" s="38"/>
      <c r="J102" s="42"/>
      <c r="K102" s="38"/>
      <c r="M102" s="40"/>
    </row>
    <row r="103" spans="1:13" ht="12.75">
      <c r="A103" s="3">
        <f t="shared" si="11"/>
        <v>8.699999999999985</v>
      </c>
      <c r="B103" s="38">
        <f t="shared" si="8"/>
        <v>0.7249999999999988</v>
      </c>
      <c r="C103" s="40">
        <f t="shared" si="7"/>
        <v>1.3550000000000002</v>
      </c>
      <c r="D103" s="41">
        <f t="shared" si="9"/>
        <v>0.6173152557648305</v>
      </c>
      <c r="E103" s="42">
        <f t="shared" si="6"/>
        <v>2.78541903129928</v>
      </c>
      <c r="F103" s="38">
        <f t="shared" si="10"/>
        <v>1250.096061247117</v>
      </c>
      <c r="H103" s="3"/>
      <c r="I103" s="38"/>
      <c r="J103" s="42"/>
      <c r="K103" s="38"/>
      <c r="M103" s="40"/>
    </row>
    <row r="104" spans="1:13" ht="12.75">
      <c r="A104" s="3">
        <f t="shared" si="11"/>
        <v>8.799999999999985</v>
      </c>
      <c r="B104" s="38">
        <f t="shared" si="8"/>
        <v>0.7333333333333321</v>
      </c>
      <c r="C104" s="40">
        <f t="shared" si="7"/>
        <v>1.3533333333333335</v>
      </c>
      <c r="D104" s="41">
        <f t="shared" si="9"/>
        <v>0.6279891482902935</v>
      </c>
      <c r="E104" s="42">
        <f t="shared" si="6"/>
        <v>2.8300958956850373</v>
      </c>
      <c r="F104" s="38">
        <f t="shared" si="10"/>
        <v>1270.1470379834448</v>
      </c>
      <c r="H104" s="3"/>
      <c r="I104" s="38"/>
      <c r="J104" s="42"/>
      <c r="K104" s="38"/>
      <c r="M104" s="40"/>
    </row>
    <row r="105" spans="1:13" ht="12.75">
      <c r="A105" s="3">
        <f t="shared" si="11"/>
        <v>8.899999999999984</v>
      </c>
      <c r="B105" s="38">
        <f t="shared" si="8"/>
        <v>0.7416666666666654</v>
      </c>
      <c r="C105" s="40">
        <f t="shared" si="7"/>
        <v>1.351666666666667</v>
      </c>
      <c r="D105" s="41">
        <f t="shared" si="9"/>
        <v>0.6387238615366536</v>
      </c>
      <c r="E105" s="42">
        <f t="shared" si="6"/>
        <v>2.8749280369695556</v>
      </c>
      <c r="F105" s="38">
        <f t="shared" si="10"/>
        <v>1290.2677029919366</v>
      </c>
      <c r="H105" s="3"/>
      <c r="I105" s="38"/>
      <c r="J105" s="42"/>
      <c r="K105" s="38"/>
      <c r="M105" s="40"/>
    </row>
    <row r="106" spans="1:13" ht="12.75">
      <c r="A106" s="3">
        <f t="shared" si="11"/>
        <v>8.999999999999984</v>
      </c>
      <c r="B106" s="38">
        <f t="shared" si="8"/>
        <v>0.7499999999999987</v>
      </c>
      <c r="C106" s="40">
        <f t="shared" si="7"/>
        <v>1.3500000000000003</v>
      </c>
      <c r="D106" s="41">
        <f t="shared" si="9"/>
        <v>0.6495190528383272</v>
      </c>
      <c r="E106" s="42">
        <f t="shared" si="6"/>
        <v>2.9199129020347008</v>
      </c>
      <c r="F106" s="38">
        <f t="shared" si="10"/>
        <v>1310.4569104331738</v>
      </c>
      <c r="H106" s="3"/>
      <c r="I106" s="38"/>
      <c r="J106" s="42"/>
      <c r="K106" s="38"/>
      <c r="M106" s="40"/>
    </row>
    <row r="107" spans="1:13" ht="12.75">
      <c r="A107" s="3">
        <f t="shared" si="11"/>
        <v>9.099999999999984</v>
      </c>
      <c r="B107" s="38">
        <f t="shared" si="8"/>
        <v>0.758333333333332</v>
      </c>
      <c r="C107" s="40">
        <f t="shared" si="7"/>
        <v>1.3483333333333336</v>
      </c>
      <c r="D107" s="41">
        <f t="shared" si="9"/>
        <v>0.6603743852571066</v>
      </c>
      <c r="E107" s="42">
        <f t="shared" si="6"/>
        <v>2.9650479710851463</v>
      </c>
      <c r="F107" s="38">
        <f t="shared" si="10"/>
        <v>1330.7135294230136</v>
      </c>
      <c r="H107" s="3"/>
      <c r="I107" s="38"/>
      <c r="J107" s="42"/>
      <c r="K107" s="38"/>
      <c r="M107" s="40"/>
    </row>
    <row r="108" spans="1:6" ht="12.75">
      <c r="A108" s="3">
        <f t="shared" si="11"/>
        <v>9.199999999999983</v>
      </c>
      <c r="B108" s="38">
        <f t="shared" si="8"/>
        <v>0.7666666666666653</v>
      </c>
      <c r="C108" s="40">
        <f t="shared" si="7"/>
        <v>1.346666666666667</v>
      </c>
      <c r="D108" s="41">
        <f t="shared" si="9"/>
        <v>0.6712895274243649</v>
      </c>
      <c r="E108" s="42">
        <f t="shared" si="6"/>
        <v>3.0103307567818227</v>
      </c>
      <c r="F108" s="38">
        <f t="shared" si="10"/>
        <v>1351.036443643682</v>
      </c>
    </row>
    <row r="109" spans="2:4" ht="12.75">
      <c r="B109" s="38">
        <f t="shared" si="8"/>
        <v>0</v>
      </c>
      <c r="D109" s="41">
        <f t="shared" si="9"/>
        <v>0</v>
      </c>
    </row>
    <row r="110" spans="2:4" ht="12.75">
      <c r="B110" s="38">
        <f t="shared" si="8"/>
        <v>0</v>
      </c>
      <c r="D110" s="41">
        <f t="shared" si="9"/>
        <v>0</v>
      </c>
    </row>
    <row r="111" spans="2:4" ht="12.75">
      <c r="B111" s="38">
        <f t="shared" si="8"/>
        <v>0</v>
      </c>
      <c r="D111" s="41">
        <f t="shared" si="9"/>
        <v>0</v>
      </c>
    </row>
    <row r="112" ht="12.75">
      <c r="B112" s="38">
        <f t="shared" si="8"/>
        <v>0</v>
      </c>
    </row>
    <row r="113" ht="12.75">
      <c r="B113" s="38">
        <f t="shared" si="8"/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39" customWidth="1"/>
    <col min="2" max="2" width="23.140625" style="39" customWidth="1"/>
    <col min="3" max="3" width="7.8515625" style="39" customWidth="1"/>
    <col min="4" max="4" width="10.00390625" style="39" customWidth="1"/>
    <col min="5" max="5" width="11.57421875" style="39" customWidth="1"/>
    <col min="6" max="6" width="12.7109375" style="39" customWidth="1"/>
    <col min="7" max="7" width="26.57421875" style="39" customWidth="1"/>
    <col min="8" max="10" width="9.140625" style="39" customWidth="1"/>
    <col min="11" max="11" width="12.00390625" style="39" customWidth="1"/>
    <col min="12" max="12" width="14.28125" style="39" customWidth="1"/>
    <col min="13" max="13" width="14.8515625" style="39" customWidth="1"/>
    <col min="14" max="16384" width="9.140625" style="39" customWidth="1"/>
  </cols>
  <sheetData>
    <row r="1" ht="12.75">
      <c r="A1" s="1" t="s">
        <v>74</v>
      </c>
    </row>
    <row r="4" spans="1:3" ht="18.75">
      <c r="A4" s="1"/>
      <c r="B4" s="2" t="s">
        <v>64</v>
      </c>
      <c r="C4" s="2" t="s">
        <v>64</v>
      </c>
    </row>
    <row r="7" spans="1:2" ht="12.75">
      <c r="A7" s="1"/>
      <c r="B7" s="32" t="s">
        <v>65</v>
      </c>
    </row>
    <row r="8" ht="14.25">
      <c r="B8" s="1" t="s">
        <v>57</v>
      </c>
    </row>
    <row r="9" ht="12.75">
      <c r="B9" s="1" t="s">
        <v>66</v>
      </c>
    </row>
    <row r="10" ht="12.75">
      <c r="B10" s="1" t="s">
        <v>67</v>
      </c>
    </row>
    <row r="13" spans="1:8" ht="12.75">
      <c r="A13" s="1" t="s">
        <v>75</v>
      </c>
      <c r="H13" s="1" t="s">
        <v>76</v>
      </c>
    </row>
    <row r="15" spans="1:14" ht="14.25">
      <c r="A15" s="34" t="s">
        <v>52</v>
      </c>
      <c r="B15" s="34" t="s">
        <v>53</v>
      </c>
      <c r="C15" s="34" t="s">
        <v>70</v>
      </c>
      <c r="D15" s="3" t="s">
        <v>77</v>
      </c>
      <c r="E15" s="3" t="s">
        <v>78</v>
      </c>
      <c r="F15" s="3" t="s">
        <v>73</v>
      </c>
      <c r="G15" s="1"/>
      <c r="H15" s="3" t="s">
        <v>52</v>
      </c>
      <c r="I15" s="3" t="s">
        <v>53</v>
      </c>
      <c r="J15" s="3" t="s">
        <v>78</v>
      </c>
      <c r="K15" s="3" t="s">
        <v>73</v>
      </c>
      <c r="L15" s="32"/>
      <c r="M15" s="34" t="s">
        <v>70</v>
      </c>
      <c r="N15" s="32"/>
    </row>
    <row r="16" spans="1:14" ht="12.75">
      <c r="A16" s="34"/>
      <c r="B16" s="34"/>
      <c r="C16" s="34"/>
      <c r="D16" s="3"/>
      <c r="E16" s="3"/>
      <c r="F16" s="3"/>
      <c r="G16" s="1"/>
      <c r="H16" s="3"/>
      <c r="I16" s="3"/>
      <c r="J16" s="3"/>
      <c r="K16" s="3"/>
      <c r="L16" s="32"/>
      <c r="M16" s="34"/>
      <c r="N16" s="32"/>
    </row>
    <row r="17" spans="1:14" ht="12.75">
      <c r="A17" s="3">
        <v>0.1</v>
      </c>
      <c r="B17" s="38">
        <f>A17/12</f>
        <v>0.008333333333333333</v>
      </c>
      <c r="C17" s="40">
        <f>1-(0.2*B17)</f>
        <v>0.9983333333333333</v>
      </c>
      <c r="D17" s="41">
        <f>B17^1.5</f>
        <v>0.0007607257743127305</v>
      </c>
      <c r="E17" s="42">
        <f aca="true" t="shared" si="0" ref="E17:E22">3.33*(C17*D17)</f>
        <v>0.002528994800413957</v>
      </c>
      <c r="F17" s="38">
        <f>E17*448.8</f>
        <v>1.135012866425784</v>
      </c>
      <c r="G17" s="1"/>
      <c r="H17" s="3">
        <v>0.1</v>
      </c>
      <c r="I17" s="38">
        <f>H17/12</f>
        <v>0.008333333333333333</v>
      </c>
      <c r="J17" s="42">
        <f>3.33*(M17*D17)</f>
        <v>0</v>
      </c>
      <c r="K17" s="3"/>
      <c r="L17" s="32"/>
      <c r="M17" s="34"/>
      <c r="N17" s="32"/>
    </row>
    <row r="18" spans="1:14" ht="12.75">
      <c r="A18" s="3">
        <v>0.2</v>
      </c>
      <c r="B18" s="38">
        <f>A18/12</f>
        <v>0.016666666666666666</v>
      </c>
      <c r="C18" s="40">
        <f>1-(0.2*B18)</f>
        <v>0.9966666666666667</v>
      </c>
      <c r="D18" s="41">
        <f>B18^1.5</f>
        <v>0.0021516574145596778</v>
      </c>
      <c r="E18" s="42">
        <f t="shared" si="0"/>
        <v>0.007141135793182115</v>
      </c>
      <c r="F18" s="38">
        <f>E18*448.8</f>
        <v>3.2049417439801333</v>
      </c>
      <c r="G18" s="1"/>
      <c r="H18" s="3">
        <v>0.2</v>
      </c>
      <c r="I18" s="38">
        <f>H18/12</f>
        <v>0.016666666666666666</v>
      </c>
      <c r="J18" s="42">
        <f>3.33*(M18*D18)</f>
        <v>0</v>
      </c>
      <c r="K18" s="3"/>
      <c r="L18" s="32"/>
      <c r="M18" s="34"/>
      <c r="N18" s="32"/>
    </row>
    <row r="19" spans="1:14" ht="12.75">
      <c r="A19" s="3">
        <v>0.3</v>
      </c>
      <c r="B19" s="38">
        <f>A19/12</f>
        <v>0.024999999999999998</v>
      </c>
      <c r="C19" s="40">
        <f>1-(0.2*B19)</f>
        <v>0.995</v>
      </c>
      <c r="D19" s="41">
        <f>B19^1.5</f>
        <v>0.003952847075210474</v>
      </c>
      <c r="E19" s="42">
        <f t="shared" si="0"/>
        <v>0.013097165856648624</v>
      </c>
      <c r="F19" s="38">
        <f>E19*448.8</f>
        <v>5.8780080364639025</v>
      </c>
      <c r="G19" s="1"/>
      <c r="H19" s="3">
        <v>0.3</v>
      </c>
      <c r="I19" s="38">
        <f>H19/12</f>
        <v>0.024999999999999998</v>
      </c>
      <c r="J19" s="42">
        <f>3.33*(M19*D19)</f>
        <v>0</v>
      </c>
      <c r="K19" s="3"/>
      <c r="L19" s="32"/>
      <c r="M19" s="34"/>
      <c r="N19" s="32"/>
    </row>
    <row r="20" spans="1:10" ht="12.75">
      <c r="A20" s="3">
        <v>0.4</v>
      </c>
      <c r="B20" s="38">
        <f>A20/12</f>
        <v>0.03333333333333333</v>
      </c>
      <c r="C20" s="40">
        <f>1-(0.2*B20)</f>
        <v>0.9933333333333333</v>
      </c>
      <c r="D20" s="41">
        <f>B20^1.5</f>
        <v>0.006085806194501846</v>
      </c>
      <c r="E20" s="42">
        <f t="shared" si="0"/>
        <v>0.020130629730173204</v>
      </c>
      <c r="F20" s="38">
        <f>E20*448.8</f>
        <v>9.034626622901735</v>
      </c>
      <c r="H20" s="3">
        <v>0.4</v>
      </c>
      <c r="I20" s="38">
        <f>H20/12</f>
        <v>0.03333333333333333</v>
      </c>
      <c r="J20" s="42">
        <f>3.33*(M20*D20)</f>
        <v>0</v>
      </c>
    </row>
    <row r="21" spans="1:13" ht="12.75">
      <c r="A21" s="3">
        <v>0.5</v>
      </c>
      <c r="B21" s="38">
        <f>A21/12</f>
        <v>0.041666666666666664</v>
      </c>
      <c r="C21" s="40">
        <f>1-(0.2*B21)</f>
        <v>0.9916666666666667</v>
      </c>
      <c r="D21" s="41">
        <f>B21^1.5</f>
        <v>0.008505172717997143</v>
      </c>
      <c r="E21" s="42">
        <f t="shared" si="0"/>
        <v>0.028086206608006065</v>
      </c>
      <c r="F21" s="38">
        <f>E21*448.8</f>
        <v>12.605089525673122</v>
      </c>
      <c r="H21" s="3">
        <v>0.5</v>
      </c>
      <c r="I21" s="38">
        <f>H21/12</f>
        <v>0.041666666666666664</v>
      </c>
      <c r="J21" s="42">
        <f>3.33*(M21*D21)</f>
        <v>0.08473065690986703</v>
      </c>
      <c r="K21" s="38">
        <f>J21*448.8</f>
        <v>38.02711882114832</v>
      </c>
      <c r="M21" s="40">
        <f>3-(0.2*B21)</f>
        <v>2.9916666666666667</v>
      </c>
    </row>
    <row r="22" spans="1:13" ht="12.75">
      <c r="A22" s="3">
        <f>A21+0.1</f>
        <v>0.6</v>
      </c>
      <c r="B22" s="38">
        <f aca="true" t="shared" si="1" ref="B22:B85">A22/12</f>
        <v>0.049999999999999996</v>
      </c>
      <c r="C22" s="40">
        <f aca="true" t="shared" si="2" ref="C22:C85">1-(0.2*B22)</f>
        <v>0.99</v>
      </c>
      <c r="D22" s="41">
        <f aca="true" t="shared" si="3" ref="D22:D85">B22^1.5</f>
        <v>0.011180339887498938</v>
      </c>
      <c r="E22" s="42">
        <f t="shared" si="0"/>
        <v>0.03685822650711775</v>
      </c>
      <c r="F22" s="38">
        <f aca="true" t="shared" si="4" ref="F22:F85">E22*448.8</f>
        <v>16.541972056394446</v>
      </c>
      <c r="H22" s="3">
        <f>H21+0.1</f>
        <v>0.6</v>
      </c>
      <c r="I22" s="38">
        <f aca="true" t="shared" si="5" ref="I22:I85">H22/12</f>
        <v>0.049999999999999996</v>
      </c>
      <c r="J22" s="42">
        <f aca="true" t="shared" si="6" ref="J22:J85">3.33*(M22*D22)</f>
        <v>0.1113192901578607</v>
      </c>
      <c r="K22" s="38">
        <f aca="true" t="shared" si="7" ref="K22:K85">J22*448.8</f>
        <v>49.96009742284788</v>
      </c>
      <c r="M22" s="40">
        <f aca="true" t="shared" si="8" ref="M22:M85">3-(0.2*B22)</f>
        <v>2.99</v>
      </c>
    </row>
    <row r="23" spans="1:13" ht="12.75">
      <c r="A23" s="3">
        <f aca="true" t="shared" si="9" ref="A23:A87">A22+0.1</f>
        <v>0.7</v>
      </c>
      <c r="B23" s="38">
        <f t="shared" si="1"/>
        <v>0.05833333333333333</v>
      </c>
      <c r="C23" s="40">
        <f t="shared" si="2"/>
        <v>0.9883333333333333</v>
      </c>
      <c r="D23" s="41">
        <f t="shared" si="3"/>
        <v>0.014088838503239732</v>
      </c>
      <c r="E23" s="42">
        <f aca="true" t="shared" si="10" ref="E23:E86">3.33*(C23*D23)</f>
        <v>0.04636848083993744</v>
      </c>
      <c r="F23" s="38">
        <f t="shared" si="4"/>
        <v>20.810174200963925</v>
      </c>
      <c r="H23" s="3">
        <f aca="true" t="shared" si="11" ref="H23:H87">H22+0.1</f>
        <v>0.7</v>
      </c>
      <c r="I23" s="38">
        <f t="shared" si="5"/>
        <v>0.05833333333333333</v>
      </c>
      <c r="J23" s="42">
        <f t="shared" si="6"/>
        <v>0.14020014527151406</v>
      </c>
      <c r="K23" s="38">
        <f t="shared" si="7"/>
        <v>62.92182519785551</v>
      </c>
      <c r="M23" s="40">
        <f t="shared" si="8"/>
        <v>2.9883333333333333</v>
      </c>
    </row>
    <row r="24" spans="1:13" ht="12.75">
      <c r="A24" s="3">
        <f t="shared" si="9"/>
        <v>0.7999999999999999</v>
      </c>
      <c r="B24" s="38">
        <f t="shared" si="1"/>
        <v>0.06666666666666667</v>
      </c>
      <c r="C24" s="40">
        <f t="shared" si="2"/>
        <v>0.9866666666666667</v>
      </c>
      <c r="D24" s="41">
        <f t="shared" si="3"/>
        <v>0.017213259316477412</v>
      </c>
      <c r="E24" s="42">
        <f t="shared" si="10"/>
        <v>0.056555884810218185</v>
      </c>
      <c r="F24" s="38">
        <f t="shared" si="4"/>
        <v>25.38228110282592</v>
      </c>
      <c r="H24" s="3">
        <f t="shared" si="11"/>
        <v>0.7999999999999999</v>
      </c>
      <c r="I24" s="38">
        <f t="shared" si="5"/>
        <v>0.06666666666666667</v>
      </c>
      <c r="J24" s="42">
        <f t="shared" si="6"/>
        <v>0.17119619185795776</v>
      </c>
      <c r="K24" s="38">
        <f t="shared" si="7"/>
        <v>76.83285090585144</v>
      </c>
      <c r="M24" s="40">
        <f t="shared" si="8"/>
        <v>2.986666666666667</v>
      </c>
    </row>
    <row r="25" spans="1:13" ht="12.75">
      <c r="A25" s="3">
        <f t="shared" si="9"/>
        <v>0.8999999999999999</v>
      </c>
      <c r="B25" s="38">
        <f t="shared" si="1"/>
        <v>0.075</v>
      </c>
      <c r="C25" s="40">
        <f t="shared" si="2"/>
        <v>0.985</v>
      </c>
      <c r="D25" s="41">
        <f t="shared" si="3"/>
        <v>0.020539595906443726</v>
      </c>
      <c r="E25" s="42">
        <f t="shared" si="10"/>
        <v>0.06737090155293074</v>
      </c>
      <c r="F25" s="38">
        <f t="shared" si="4"/>
        <v>30.236060616955317</v>
      </c>
      <c r="H25" s="3">
        <f t="shared" si="11"/>
        <v>0.8999999999999999</v>
      </c>
      <c r="I25" s="38">
        <f t="shared" si="5"/>
        <v>0.075</v>
      </c>
      <c r="J25" s="42">
        <f t="shared" si="6"/>
        <v>0.20416461028984595</v>
      </c>
      <c r="K25" s="38">
        <f t="shared" si="7"/>
        <v>91.62907709808286</v>
      </c>
      <c r="M25" s="40">
        <f t="shared" si="8"/>
        <v>2.985</v>
      </c>
    </row>
    <row r="26" spans="1:13" ht="12.75">
      <c r="A26" s="3">
        <f t="shared" si="9"/>
        <v>0.9999999999999999</v>
      </c>
      <c r="B26" s="38">
        <f t="shared" si="1"/>
        <v>0.08333333333333333</v>
      </c>
      <c r="C26" s="40">
        <f t="shared" si="2"/>
        <v>0.9833333333333333</v>
      </c>
      <c r="D26" s="41">
        <f t="shared" si="3"/>
        <v>0.0240562612162344</v>
      </c>
      <c r="E26" s="42">
        <f t="shared" si="10"/>
        <v>0.07877222735255955</v>
      </c>
      <c r="F26" s="38">
        <f t="shared" si="4"/>
        <v>35.35297563582873</v>
      </c>
      <c r="H26" s="3">
        <f t="shared" si="11"/>
        <v>0.9999999999999999</v>
      </c>
      <c r="I26" s="38">
        <f t="shared" si="5"/>
        <v>0.08333333333333333</v>
      </c>
      <c r="J26" s="42">
        <f t="shared" si="6"/>
        <v>0.23898692705268068</v>
      </c>
      <c r="K26" s="38">
        <f t="shared" si="7"/>
        <v>107.25733286124309</v>
      </c>
      <c r="M26" s="40">
        <f t="shared" si="8"/>
        <v>2.9833333333333334</v>
      </c>
    </row>
    <row r="27" spans="1:13" ht="12.75">
      <c r="A27" s="3">
        <f t="shared" si="9"/>
        <v>1.0999999999999999</v>
      </c>
      <c r="B27" s="38">
        <f t="shared" si="1"/>
        <v>0.09166666666666666</v>
      </c>
      <c r="C27" s="40">
        <f t="shared" si="2"/>
        <v>0.9816666666666667</v>
      </c>
      <c r="D27" s="41">
        <f t="shared" si="3"/>
        <v>0.027753461579227007</v>
      </c>
      <c r="E27" s="42">
        <f t="shared" si="10"/>
        <v>0.09072467822941413</v>
      </c>
      <c r="F27" s="38">
        <f t="shared" si="4"/>
        <v>40.71723558936106</v>
      </c>
      <c r="H27" s="3">
        <f t="shared" si="11"/>
        <v>1.0999999999999999</v>
      </c>
      <c r="I27" s="38">
        <f t="shared" si="5"/>
        <v>0.09166666666666666</v>
      </c>
      <c r="J27" s="42">
        <f t="shared" si="6"/>
        <v>0.27556273234706596</v>
      </c>
      <c r="K27" s="38">
        <f t="shared" si="7"/>
        <v>123.6725542773632</v>
      </c>
      <c r="M27" s="40">
        <f t="shared" si="8"/>
        <v>2.9816666666666665</v>
      </c>
    </row>
    <row r="28" spans="1:13" ht="12.75">
      <c r="A28" s="3">
        <f t="shared" si="9"/>
        <v>1.2</v>
      </c>
      <c r="B28" s="38">
        <f t="shared" si="1"/>
        <v>0.09999999999999999</v>
      </c>
      <c r="C28" s="40">
        <f t="shared" si="2"/>
        <v>0.98</v>
      </c>
      <c r="D28" s="41">
        <f t="shared" si="3"/>
        <v>0.031622776601683784</v>
      </c>
      <c r="E28" s="42">
        <f t="shared" si="10"/>
        <v>0.10319776916193486</v>
      </c>
      <c r="F28" s="38">
        <f t="shared" si="4"/>
        <v>46.315158799876365</v>
      </c>
      <c r="H28" s="3">
        <f t="shared" si="11"/>
        <v>1.2</v>
      </c>
      <c r="I28" s="38">
        <f t="shared" si="5"/>
        <v>0.09999999999999999</v>
      </c>
      <c r="J28" s="42">
        <f t="shared" si="6"/>
        <v>0.3138054613291489</v>
      </c>
      <c r="K28" s="38">
        <f t="shared" si="7"/>
        <v>140.83589104452201</v>
      </c>
      <c r="M28" s="40">
        <f t="shared" si="8"/>
        <v>2.98</v>
      </c>
    </row>
    <row r="29" spans="1:13" ht="12.75">
      <c r="A29" s="3">
        <f t="shared" si="9"/>
        <v>1.3</v>
      </c>
      <c r="B29" s="38">
        <f t="shared" si="1"/>
        <v>0.10833333333333334</v>
      </c>
      <c r="C29" s="40">
        <f t="shared" si="2"/>
        <v>0.9783333333333333</v>
      </c>
      <c r="D29" s="41">
        <f t="shared" si="3"/>
        <v>0.03565686521607076</v>
      </c>
      <c r="E29" s="42">
        <f t="shared" si="10"/>
        <v>0.11616471834417613</v>
      </c>
      <c r="F29" s="38">
        <f t="shared" si="4"/>
        <v>52.134725592866246</v>
      </c>
      <c r="H29" s="3">
        <f t="shared" si="11"/>
        <v>1.3</v>
      </c>
      <c r="I29" s="38">
        <f t="shared" si="5"/>
        <v>0.10833333333333334</v>
      </c>
      <c r="J29" s="42">
        <f t="shared" si="6"/>
        <v>0.35363944068320746</v>
      </c>
      <c r="K29" s="38">
        <f t="shared" si="7"/>
        <v>158.71338097862352</v>
      </c>
      <c r="M29" s="40">
        <f t="shared" si="8"/>
        <v>2.9783333333333335</v>
      </c>
    </row>
    <row r="30" spans="1:13" ht="12.75">
      <c r="A30" s="3">
        <f t="shared" si="9"/>
        <v>1.4000000000000001</v>
      </c>
      <c r="B30" s="38">
        <f t="shared" si="1"/>
        <v>0.11666666666666668</v>
      </c>
      <c r="C30" s="40">
        <f t="shared" si="2"/>
        <v>0.9766666666666667</v>
      </c>
      <c r="D30" s="41">
        <f t="shared" si="3"/>
        <v>0.03984925297873178</v>
      </c>
      <c r="E30" s="42">
        <f t="shared" si="10"/>
        <v>0.12960172546272936</v>
      </c>
      <c r="F30" s="38">
        <f t="shared" si="4"/>
        <v>58.16525438767294</v>
      </c>
      <c r="H30" s="3">
        <f t="shared" si="11"/>
        <v>1.4000000000000001</v>
      </c>
      <c r="I30" s="38">
        <f t="shared" si="5"/>
        <v>0.11666666666666668</v>
      </c>
      <c r="J30" s="42">
        <f t="shared" si="6"/>
        <v>0.394997750301083</v>
      </c>
      <c r="K30" s="38">
        <f t="shared" si="7"/>
        <v>177.27499033512603</v>
      </c>
      <c r="M30" s="40">
        <f t="shared" si="8"/>
        <v>2.9766666666666666</v>
      </c>
    </row>
    <row r="31" spans="1:13" ht="12.75">
      <c r="A31" s="3">
        <f t="shared" si="9"/>
        <v>1.5000000000000002</v>
      </c>
      <c r="B31" s="38">
        <f t="shared" si="1"/>
        <v>0.12500000000000003</v>
      </c>
      <c r="C31" s="40">
        <f t="shared" si="2"/>
        <v>0.975</v>
      </c>
      <c r="D31" s="41">
        <f t="shared" si="3"/>
        <v>0.044194173824159244</v>
      </c>
      <c r="E31" s="42">
        <f t="shared" si="10"/>
        <v>0.143487433863589</v>
      </c>
      <c r="F31" s="38">
        <f t="shared" si="4"/>
        <v>64.39716031797875</v>
      </c>
      <c r="H31" s="3">
        <f t="shared" si="11"/>
        <v>1.5000000000000002</v>
      </c>
      <c r="I31" s="38">
        <f t="shared" si="5"/>
        <v>0.12500000000000003</v>
      </c>
      <c r="J31" s="42">
        <f t="shared" si="6"/>
        <v>0.4378206315324896</v>
      </c>
      <c r="K31" s="38">
        <f t="shared" si="7"/>
        <v>196.49389943178136</v>
      </c>
      <c r="M31" s="40">
        <f t="shared" si="8"/>
        <v>2.975</v>
      </c>
    </row>
    <row r="32" spans="1:13" ht="12.75">
      <c r="A32" s="3">
        <f t="shared" si="9"/>
        <v>1.6000000000000003</v>
      </c>
      <c r="B32" s="38">
        <f t="shared" si="1"/>
        <v>0.13333333333333336</v>
      </c>
      <c r="C32" s="40">
        <f t="shared" si="2"/>
        <v>0.9733333333333334</v>
      </c>
      <c r="D32" s="41">
        <f t="shared" si="3"/>
        <v>0.04868644955601478</v>
      </c>
      <c r="E32" s="42">
        <f t="shared" si="10"/>
        <v>0.15780252030095512</v>
      </c>
      <c r="F32" s="38">
        <f t="shared" si="4"/>
        <v>70.82177111106866</v>
      </c>
      <c r="H32" s="3">
        <f t="shared" si="11"/>
        <v>1.6000000000000003</v>
      </c>
      <c r="I32" s="38">
        <f t="shared" si="5"/>
        <v>0.13333333333333336</v>
      </c>
      <c r="J32" s="42">
        <f t="shared" si="6"/>
        <v>0.4820542743440135</v>
      </c>
      <c r="K32" s="38">
        <f t="shared" si="7"/>
        <v>216.34595832559327</v>
      </c>
      <c r="M32" s="40">
        <f t="shared" si="8"/>
        <v>2.973333333333333</v>
      </c>
    </row>
    <row r="33" spans="1:13" ht="12.75">
      <c r="A33" s="3">
        <f t="shared" si="9"/>
        <v>1.7000000000000004</v>
      </c>
      <c r="B33" s="38">
        <f t="shared" si="1"/>
        <v>0.1416666666666667</v>
      </c>
      <c r="C33" s="40">
        <f t="shared" si="2"/>
        <v>0.9716666666666667</v>
      </c>
      <c r="D33" s="41">
        <f t="shared" si="3"/>
        <v>0.05332139623355993</v>
      </c>
      <c r="E33" s="42">
        <f t="shared" si="10"/>
        <v>0.1725293757231182</v>
      </c>
      <c r="F33" s="38">
        <f t="shared" si="4"/>
        <v>77.43118382453545</v>
      </c>
      <c r="H33" s="3">
        <f t="shared" si="11"/>
        <v>1.7000000000000004</v>
      </c>
      <c r="I33" s="38">
        <f t="shared" si="5"/>
        <v>0.1416666666666667</v>
      </c>
      <c r="J33" s="42">
        <f t="shared" si="6"/>
        <v>0.5276498746386273</v>
      </c>
      <c r="K33" s="38">
        <f t="shared" si="7"/>
        <v>236.80926373781597</v>
      </c>
      <c r="M33" s="40">
        <f t="shared" si="8"/>
        <v>2.9716666666666667</v>
      </c>
    </row>
    <row r="34" spans="1:13" ht="12.75">
      <c r="A34" s="3">
        <f t="shared" si="9"/>
        <v>1.8000000000000005</v>
      </c>
      <c r="B34" s="38">
        <f t="shared" si="1"/>
        <v>0.15000000000000005</v>
      </c>
      <c r="C34" s="40">
        <f t="shared" si="2"/>
        <v>0.97</v>
      </c>
      <c r="D34" s="41">
        <f t="shared" si="3"/>
        <v>0.05809475019311128</v>
      </c>
      <c r="E34" s="42">
        <f t="shared" si="10"/>
        <v>0.18765185259876874</v>
      </c>
      <c r="F34" s="38">
        <f t="shared" si="4"/>
        <v>84.21815144632741</v>
      </c>
      <c r="H34" s="3">
        <f t="shared" si="11"/>
        <v>1.8000000000000005</v>
      </c>
      <c r="I34" s="38">
        <f t="shared" si="5"/>
        <v>0.15000000000000005</v>
      </c>
      <c r="J34" s="42">
        <f t="shared" si="6"/>
        <v>0.5745628888848899</v>
      </c>
      <c r="K34" s="38">
        <f t="shared" si="7"/>
        <v>257.8638245315386</v>
      </c>
      <c r="M34" s="40">
        <f t="shared" si="8"/>
        <v>2.97</v>
      </c>
    </row>
    <row r="35" spans="1:13" ht="12.75">
      <c r="A35" s="3">
        <f t="shared" si="9"/>
        <v>1.9000000000000006</v>
      </c>
      <c r="B35" s="38">
        <f t="shared" si="1"/>
        <v>0.15833333333333338</v>
      </c>
      <c r="C35" s="40">
        <f t="shared" si="2"/>
        <v>0.9683333333333333</v>
      </c>
      <c r="D35" s="41">
        <f t="shared" si="3"/>
        <v>0.06300260870554256</v>
      </c>
      <c r="E35" s="42">
        <f t="shared" si="10"/>
        <v>0.20315506190145724</v>
      </c>
      <c r="F35" s="38">
        <f t="shared" si="4"/>
        <v>91.17599178137401</v>
      </c>
      <c r="H35" s="3">
        <f t="shared" si="11"/>
        <v>1.9000000000000006</v>
      </c>
      <c r="I35" s="38">
        <f t="shared" si="5"/>
        <v>0.15833333333333338</v>
      </c>
      <c r="J35" s="42">
        <f t="shared" si="6"/>
        <v>0.6227524358803707</v>
      </c>
      <c r="K35" s="38">
        <f t="shared" si="7"/>
        <v>279.49129322311035</v>
      </c>
      <c r="M35" s="40">
        <f t="shared" si="8"/>
        <v>2.9683333333333333</v>
      </c>
    </row>
    <row r="36" spans="1:13" ht="12.75">
      <c r="A36" s="3">
        <f t="shared" si="9"/>
        <v>2.0000000000000004</v>
      </c>
      <c r="B36" s="38">
        <f t="shared" si="1"/>
        <v>0.1666666666666667</v>
      </c>
      <c r="C36" s="40">
        <f t="shared" si="2"/>
        <v>0.9666666666666667</v>
      </c>
      <c r="D36" s="41">
        <f t="shared" si="3"/>
        <v>0.06804138174397718</v>
      </c>
      <c r="E36" s="42">
        <f t="shared" si="10"/>
        <v>0.21902520783386253</v>
      </c>
      <c r="F36" s="38">
        <f t="shared" si="4"/>
        <v>98.29851327583751</v>
      </c>
      <c r="H36" s="3">
        <f t="shared" si="11"/>
        <v>2.0000000000000004</v>
      </c>
      <c r="I36" s="38">
        <f t="shared" si="5"/>
        <v>0.1666666666666667</v>
      </c>
      <c r="J36" s="42">
        <f t="shared" si="6"/>
        <v>0.6721808102487506</v>
      </c>
      <c r="K36" s="38">
        <f t="shared" si="7"/>
        <v>301.6747476396393</v>
      </c>
      <c r="M36" s="40">
        <f t="shared" si="8"/>
        <v>2.966666666666667</v>
      </c>
    </row>
    <row r="37" spans="1:13" ht="12.75">
      <c r="A37" s="3">
        <f t="shared" si="9"/>
        <v>2.1000000000000005</v>
      </c>
      <c r="B37" s="38">
        <f t="shared" si="1"/>
        <v>0.17500000000000004</v>
      </c>
      <c r="C37" s="40">
        <f t="shared" si="2"/>
        <v>0.965</v>
      </c>
      <c r="D37" s="41">
        <f t="shared" si="3"/>
        <v>0.07320775232173161</v>
      </c>
      <c r="E37" s="42">
        <f t="shared" si="10"/>
        <v>0.23524945169826847</v>
      </c>
      <c r="F37" s="38">
        <f t="shared" si="4"/>
        <v>105.5799539221829</v>
      </c>
      <c r="H37" s="3">
        <f t="shared" si="11"/>
        <v>2.1000000000000005</v>
      </c>
      <c r="I37" s="38">
        <f t="shared" si="5"/>
        <v>0.17500000000000004</v>
      </c>
      <c r="J37" s="42">
        <f t="shared" si="6"/>
        <v>0.7228130821610009</v>
      </c>
      <c r="K37" s="38">
        <f t="shared" si="7"/>
        <v>324.39851127385725</v>
      </c>
      <c r="M37" s="40">
        <f t="shared" si="8"/>
        <v>2.965</v>
      </c>
    </row>
    <row r="38" spans="1:13" ht="12.75">
      <c r="A38" s="3">
        <f t="shared" si="9"/>
        <v>2.2000000000000006</v>
      </c>
      <c r="B38" s="38">
        <f t="shared" si="1"/>
        <v>0.18333333333333338</v>
      </c>
      <c r="C38" s="40">
        <f t="shared" si="2"/>
        <v>0.9633333333333334</v>
      </c>
      <c r="D38" s="41">
        <f t="shared" si="3"/>
        <v>0.07849864353628691</v>
      </c>
      <c r="E38" s="42">
        <f t="shared" si="10"/>
        <v>0.25181579860005476</v>
      </c>
      <c r="F38" s="38">
        <f t="shared" si="4"/>
        <v>113.01493041170458</v>
      </c>
      <c r="H38" s="3">
        <f t="shared" si="11"/>
        <v>2.2000000000000006</v>
      </c>
      <c r="I38" s="38">
        <f t="shared" si="5"/>
        <v>0.18333333333333338</v>
      </c>
      <c r="J38" s="42">
        <f t="shared" si="6"/>
        <v>0.7746167645517256</v>
      </c>
      <c r="K38" s="38">
        <f t="shared" si="7"/>
        <v>347.64800393081447</v>
      </c>
      <c r="M38" s="40">
        <f t="shared" si="8"/>
        <v>2.9633333333333334</v>
      </c>
    </row>
    <row r="39" spans="1:13" ht="12.75">
      <c r="A39" s="3">
        <f t="shared" si="9"/>
        <v>2.3000000000000007</v>
      </c>
      <c r="B39" s="38">
        <f t="shared" si="1"/>
        <v>0.19166666666666674</v>
      </c>
      <c r="C39" s="40">
        <f t="shared" si="2"/>
        <v>0.9616666666666667</v>
      </c>
      <c r="D39" s="41">
        <f t="shared" si="3"/>
        <v>0.0839111909280459</v>
      </c>
      <c r="E39" s="42">
        <f t="shared" si="10"/>
        <v>0.26871300226842776</v>
      </c>
      <c r="F39" s="38">
        <f t="shared" si="4"/>
        <v>120.59839541807038</v>
      </c>
      <c r="H39" s="3">
        <f t="shared" si="11"/>
        <v>2.3000000000000007</v>
      </c>
      <c r="I39" s="38">
        <f t="shared" si="5"/>
        <v>0.19166666666666674</v>
      </c>
      <c r="J39" s="42">
        <f t="shared" si="6"/>
        <v>0.8275615338492134</v>
      </c>
      <c r="K39" s="38">
        <f t="shared" si="7"/>
        <v>371.409616391527</v>
      </c>
      <c r="M39" s="40">
        <f t="shared" si="8"/>
        <v>2.9616666666666664</v>
      </c>
    </row>
    <row r="40" spans="1:13" ht="12.75">
      <c r="A40" s="3">
        <f t="shared" si="9"/>
        <v>2.400000000000001</v>
      </c>
      <c r="B40" s="38">
        <f t="shared" si="1"/>
        <v>0.20000000000000007</v>
      </c>
      <c r="C40" s="40">
        <f t="shared" si="2"/>
        <v>0.96</v>
      </c>
      <c r="D40" s="41">
        <f t="shared" si="3"/>
        <v>0.08944271909999162</v>
      </c>
      <c r="E40" s="42">
        <f t="shared" si="10"/>
        <v>0.2859304844188532</v>
      </c>
      <c r="F40" s="38">
        <f t="shared" si="4"/>
        <v>128.32560140718132</v>
      </c>
      <c r="H40" s="3">
        <f t="shared" si="11"/>
        <v>2.400000000000001</v>
      </c>
      <c r="I40" s="38">
        <f t="shared" si="5"/>
        <v>0.20000000000000007</v>
      </c>
      <c r="J40" s="42">
        <f t="shared" si="6"/>
        <v>0.8816189936247973</v>
      </c>
      <c r="K40" s="38">
        <f t="shared" si="7"/>
        <v>395.6706043388091</v>
      </c>
      <c r="M40" s="40">
        <f t="shared" si="8"/>
        <v>2.96</v>
      </c>
    </row>
    <row r="41" spans="1:13" ht="12.75">
      <c r="A41" s="3">
        <f t="shared" si="9"/>
        <v>2.500000000000001</v>
      </c>
      <c r="B41" s="38">
        <f t="shared" si="1"/>
        <v>0.2083333333333334</v>
      </c>
      <c r="C41" s="40">
        <f t="shared" si="2"/>
        <v>0.9583333333333333</v>
      </c>
      <c r="D41" s="41">
        <f t="shared" si="3"/>
        <v>0.09509072178909136</v>
      </c>
      <c r="E41" s="42">
        <f t="shared" si="10"/>
        <v>0.3034582659094378</v>
      </c>
      <c r="F41" s="38">
        <f t="shared" si="4"/>
        <v>136.1920697401557</v>
      </c>
      <c r="H41" s="3">
        <f t="shared" si="11"/>
        <v>2.500000000000001</v>
      </c>
      <c r="I41" s="38">
        <f t="shared" si="5"/>
        <v>0.2083333333333334</v>
      </c>
      <c r="J41" s="42">
        <f t="shared" si="6"/>
        <v>0.9367624730247863</v>
      </c>
      <c r="K41" s="38">
        <f t="shared" si="7"/>
        <v>420.41899789352414</v>
      </c>
      <c r="M41" s="40">
        <f t="shared" si="8"/>
        <v>2.9583333333333335</v>
      </c>
    </row>
    <row r="42" spans="1:13" ht="12.75">
      <c r="A42" s="3">
        <f t="shared" si="9"/>
        <v>2.600000000000001</v>
      </c>
      <c r="B42" s="38">
        <f t="shared" si="1"/>
        <v>0.21666666666666676</v>
      </c>
      <c r="C42" s="40">
        <f t="shared" si="2"/>
        <v>0.9566666666666667</v>
      </c>
      <c r="D42" s="41">
        <f t="shared" si="3"/>
        <v>0.10085284476055353</v>
      </c>
      <c r="E42" s="42">
        <f t="shared" si="10"/>
        <v>0.3212869075536954</v>
      </c>
      <c r="F42" s="38">
        <f t="shared" si="4"/>
        <v>144.1935641100985</v>
      </c>
      <c r="H42" s="3">
        <f t="shared" si="11"/>
        <v>2.600000000000001</v>
      </c>
      <c r="I42" s="38">
        <f t="shared" si="5"/>
        <v>0.21666666666666676</v>
      </c>
      <c r="J42" s="42">
        <f t="shared" si="6"/>
        <v>0.992966853658982</v>
      </c>
      <c r="K42" s="38">
        <f t="shared" si="7"/>
        <v>445.64352392215113</v>
      </c>
      <c r="M42" s="40">
        <f t="shared" si="8"/>
        <v>2.9566666666666666</v>
      </c>
    </row>
    <row r="43" spans="1:13" ht="12.75">
      <c r="A43" s="3">
        <f t="shared" si="9"/>
        <v>2.700000000000001</v>
      </c>
      <c r="B43" s="38">
        <f t="shared" si="1"/>
        <v>0.2250000000000001</v>
      </c>
      <c r="C43" s="40">
        <f t="shared" si="2"/>
        <v>0.955</v>
      </c>
      <c r="D43" s="41">
        <f t="shared" si="3"/>
        <v>0.10672687103068289</v>
      </c>
      <c r="E43" s="42">
        <f t="shared" si="10"/>
        <v>0.33940745890822616</v>
      </c>
      <c r="F43" s="38">
        <f t="shared" si="4"/>
        <v>152.3260675580119</v>
      </c>
      <c r="H43" s="3">
        <f t="shared" si="11"/>
        <v>2.700000000000001</v>
      </c>
      <c r="I43" s="38">
        <f t="shared" si="5"/>
        <v>0.2250000000000001</v>
      </c>
      <c r="J43" s="42">
        <f t="shared" si="6"/>
        <v>1.0502084199725743</v>
      </c>
      <c r="K43" s="38">
        <f t="shared" si="7"/>
        <v>471.33353888369135</v>
      </c>
      <c r="M43" s="40">
        <f t="shared" si="8"/>
        <v>2.955</v>
      </c>
    </row>
    <row r="44" spans="1:13" ht="12.75">
      <c r="A44" s="3">
        <f t="shared" si="9"/>
        <v>2.800000000000001</v>
      </c>
      <c r="B44" s="38">
        <f t="shared" si="1"/>
        <v>0.23333333333333342</v>
      </c>
      <c r="C44" s="40">
        <f t="shared" si="2"/>
        <v>0.9533333333333334</v>
      </c>
      <c r="D44" s="41">
        <f t="shared" si="3"/>
        <v>0.11271070802591789</v>
      </c>
      <c r="E44" s="42">
        <f t="shared" si="10"/>
        <v>0.35781141369907893</v>
      </c>
      <c r="F44" s="38">
        <f t="shared" si="4"/>
        <v>160.58576246814664</v>
      </c>
      <c r="H44" s="3">
        <f t="shared" si="11"/>
        <v>2.800000000000001</v>
      </c>
      <c r="I44" s="38">
        <f t="shared" si="5"/>
        <v>0.23333333333333342</v>
      </c>
      <c r="J44" s="42">
        <f t="shared" si="6"/>
        <v>1.108464729151692</v>
      </c>
      <c r="K44" s="38">
        <f t="shared" si="7"/>
        <v>497.4789704432794</v>
      </c>
      <c r="M44" s="40">
        <f t="shared" si="8"/>
        <v>2.953333333333333</v>
      </c>
    </row>
    <row r="45" spans="1:13" ht="12.75">
      <c r="A45" s="3">
        <f t="shared" si="9"/>
        <v>2.9000000000000012</v>
      </c>
      <c r="B45" s="38">
        <f t="shared" si="1"/>
        <v>0.24166666666666678</v>
      </c>
      <c r="C45" s="40">
        <f t="shared" si="2"/>
        <v>0.9516666666666667</v>
      </c>
      <c r="D45" s="41">
        <f t="shared" si="3"/>
        <v>0.1188023763635629</v>
      </c>
      <c r="E45" s="42">
        <f t="shared" si="10"/>
        <v>0.376490670814949</v>
      </c>
      <c r="F45" s="38">
        <f t="shared" si="4"/>
        <v>168.96901306174914</v>
      </c>
      <c r="H45" s="3">
        <f t="shared" si="11"/>
        <v>2.9000000000000012</v>
      </c>
      <c r="I45" s="38">
        <f t="shared" si="5"/>
        <v>0.24166666666666678</v>
      </c>
      <c r="J45" s="42">
        <f t="shared" si="6"/>
        <v>1.167714497396278</v>
      </c>
      <c r="K45" s="38">
        <f t="shared" si="7"/>
        <v>524.0702664314496</v>
      </c>
      <c r="M45" s="40">
        <f t="shared" si="8"/>
        <v>2.9516666666666667</v>
      </c>
    </row>
    <row r="46" spans="1:13" ht="12.75">
      <c r="A46" s="3">
        <f t="shared" si="9"/>
        <v>3.0000000000000013</v>
      </c>
      <c r="B46" s="38">
        <f t="shared" si="1"/>
        <v>0.2500000000000001</v>
      </c>
      <c r="C46" s="40">
        <f t="shared" si="2"/>
        <v>0.95</v>
      </c>
      <c r="D46" s="41">
        <f t="shared" si="3"/>
        <v>0.12500000000000008</v>
      </c>
      <c r="E46" s="42">
        <f t="shared" si="10"/>
        <v>0.3954375000000003</v>
      </c>
      <c r="F46" s="38">
        <f t="shared" si="4"/>
        <v>177.47235000000012</v>
      </c>
      <c r="H46" s="3">
        <f t="shared" si="11"/>
        <v>3.0000000000000013</v>
      </c>
      <c r="I46" s="38">
        <f t="shared" si="5"/>
        <v>0.2500000000000001</v>
      </c>
      <c r="J46" s="42">
        <f t="shared" si="6"/>
        <v>1.2279375000000008</v>
      </c>
      <c r="K46" s="38">
        <f t="shared" si="7"/>
        <v>551.0983500000003</v>
      </c>
      <c r="M46" s="40">
        <f t="shared" si="8"/>
        <v>2.95</v>
      </c>
    </row>
    <row r="47" spans="1:13" ht="12.75">
      <c r="A47" s="3">
        <f t="shared" si="9"/>
        <v>3.1000000000000014</v>
      </c>
      <c r="B47" s="38">
        <f t="shared" si="1"/>
        <v>0.25833333333333347</v>
      </c>
      <c r="C47" s="40">
        <f t="shared" si="2"/>
        <v>0.9483333333333333</v>
      </c>
      <c r="D47" s="41">
        <f t="shared" si="3"/>
        <v>0.13130179753924567</v>
      </c>
      <c r="E47" s="42">
        <f t="shared" si="10"/>
        <v>0.41464451153906084</v>
      </c>
      <c r="F47" s="38">
        <f t="shared" si="4"/>
        <v>186.0924567787305</v>
      </c>
      <c r="H47" s="3">
        <f t="shared" si="11"/>
        <v>3.1000000000000014</v>
      </c>
      <c r="I47" s="38">
        <f t="shared" si="5"/>
        <v>0.25833333333333347</v>
      </c>
      <c r="J47" s="42">
        <f t="shared" si="6"/>
        <v>1.289114483150437</v>
      </c>
      <c r="K47" s="38">
        <f t="shared" si="7"/>
        <v>578.5545800379161</v>
      </c>
      <c r="M47" s="40">
        <f t="shared" si="8"/>
        <v>2.9483333333333333</v>
      </c>
    </row>
    <row r="48" spans="1:13" ht="12.75">
      <c r="A48" s="3">
        <f t="shared" si="9"/>
        <v>3.2000000000000015</v>
      </c>
      <c r="B48" s="38">
        <f t="shared" si="1"/>
        <v>0.2666666666666668</v>
      </c>
      <c r="C48" s="40">
        <f t="shared" si="2"/>
        <v>0.9466666666666667</v>
      </c>
      <c r="D48" s="41">
        <f t="shared" si="3"/>
        <v>0.13770607453181932</v>
      </c>
      <c r="E48" s="42">
        <f t="shared" si="10"/>
        <v>0.4341046293541072</v>
      </c>
      <c r="F48" s="38">
        <f t="shared" si="4"/>
        <v>194.8261576541233</v>
      </c>
      <c r="H48" s="3">
        <f t="shared" si="11"/>
        <v>3.2000000000000015</v>
      </c>
      <c r="I48" s="38">
        <f t="shared" si="5"/>
        <v>0.2666666666666668</v>
      </c>
      <c r="J48" s="42">
        <f t="shared" si="6"/>
        <v>1.351227085736024</v>
      </c>
      <c r="K48" s="38">
        <f t="shared" si="7"/>
        <v>606.4307160783276</v>
      </c>
      <c r="M48" s="40">
        <f t="shared" si="8"/>
        <v>2.9466666666666668</v>
      </c>
    </row>
    <row r="49" spans="1:13" ht="12.75">
      <c r="A49" s="3">
        <f t="shared" si="9"/>
        <v>3.3000000000000016</v>
      </c>
      <c r="B49" s="38">
        <f t="shared" si="1"/>
        <v>0.27500000000000013</v>
      </c>
      <c r="C49" s="40">
        <f t="shared" si="2"/>
        <v>0.945</v>
      </c>
      <c r="D49" s="41">
        <f t="shared" si="3"/>
        <v>0.14421121662339592</v>
      </c>
      <c r="E49" s="42">
        <f t="shared" si="10"/>
        <v>0.45381106703133345</v>
      </c>
      <c r="F49" s="38">
        <f t="shared" si="4"/>
        <v>203.67040688366245</v>
      </c>
      <c r="H49" s="3">
        <f t="shared" si="11"/>
        <v>3.3000000000000016</v>
      </c>
      <c r="I49" s="38">
        <f t="shared" si="5"/>
        <v>0.27500000000000013</v>
      </c>
      <c r="J49" s="42">
        <f t="shared" si="6"/>
        <v>1.4142577697431502</v>
      </c>
      <c r="K49" s="38">
        <f t="shared" si="7"/>
        <v>634.7188870607258</v>
      </c>
      <c r="M49" s="40">
        <f t="shared" si="8"/>
        <v>2.945</v>
      </c>
    </row>
    <row r="50" spans="1:13" ht="12.75">
      <c r="A50" s="3">
        <f t="shared" si="9"/>
        <v>3.4000000000000017</v>
      </c>
      <c r="B50" s="38">
        <f t="shared" si="1"/>
        <v>0.2833333333333335</v>
      </c>
      <c r="C50" s="40">
        <f t="shared" si="2"/>
        <v>0.9433333333333334</v>
      </c>
      <c r="D50" s="41">
        <f t="shared" si="3"/>
        <v>0.1508156834363403</v>
      </c>
      <c r="E50" s="42">
        <f t="shared" si="10"/>
        <v>0.4737573063785758</v>
      </c>
      <c r="F50" s="38">
        <f t="shared" si="4"/>
        <v>212.62227910270482</v>
      </c>
      <c r="H50" s="3">
        <f t="shared" si="11"/>
        <v>3.4000000000000017</v>
      </c>
      <c r="I50" s="38">
        <f t="shared" si="5"/>
        <v>0.2833333333333335</v>
      </c>
      <c r="J50" s="42">
        <f t="shared" si="6"/>
        <v>1.4781897580646022</v>
      </c>
      <c r="K50" s="38">
        <f t="shared" si="7"/>
        <v>663.4115634193935</v>
      </c>
      <c r="M50" s="40">
        <f t="shared" si="8"/>
        <v>2.9433333333333334</v>
      </c>
    </row>
    <row r="51" spans="1:13" ht="12.75">
      <c r="A51" s="3">
        <f t="shared" si="9"/>
        <v>3.5000000000000018</v>
      </c>
      <c r="B51" s="38">
        <f t="shared" si="1"/>
        <v>0.2916666666666668</v>
      </c>
      <c r="C51" s="40">
        <f t="shared" si="2"/>
        <v>0.9416666666666667</v>
      </c>
      <c r="D51" s="41">
        <f t="shared" si="3"/>
        <v>0.15751800308630226</v>
      </c>
      <c r="E51" s="42">
        <f t="shared" si="10"/>
        <v>0.4939370781778723</v>
      </c>
      <c r="F51" s="38">
        <f t="shared" si="4"/>
        <v>221.6789606862291</v>
      </c>
      <c r="H51" s="3">
        <f t="shared" si="11"/>
        <v>3.5000000000000018</v>
      </c>
      <c r="I51" s="38">
        <f t="shared" si="5"/>
        <v>0.2916666666666668</v>
      </c>
      <c r="J51" s="42">
        <f t="shared" si="6"/>
        <v>1.5430069787326453</v>
      </c>
      <c r="K51" s="38">
        <f t="shared" si="7"/>
        <v>692.5015320552112</v>
      </c>
      <c r="M51" s="40">
        <f t="shared" si="8"/>
        <v>2.9416666666666664</v>
      </c>
    </row>
    <row r="52" spans="1:13" ht="12.75">
      <c r="A52" s="3">
        <f t="shared" si="9"/>
        <v>3.600000000000002</v>
      </c>
      <c r="B52" s="38">
        <f t="shared" si="1"/>
        <v>0.30000000000000016</v>
      </c>
      <c r="C52" s="40">
        <f t="shared" si="2"/>
        <v>0.94</v>
      </c>
      <c r="D52" s="41">
        <f t="shared" si="3"/>
        <v>0.16431676725154998</v>
      </c>
      <c r="E52" s="42">
        <f t="shared" si="10"/>
        <v>0.5143443448508017</v>
      </c>
      <c r="F52" s="38">
        <f t="shared" si="4"/>
        <v>230.83774196903983</v>
      </c>
      <c r="H52" s="3">
        <f t="shared" si="11"/>
        <v>3.600000000000002</v>
      </c>
      <c r="I52" s="38">
        <f t="shared" si="5"/>
        <v>0.30000000000000016</v>
      </c>
      <c r="J52" s="42">
        <f t="shared" si="6"/>
        <v>1.6086940147461246</v>
      </c>
      <c r="K52" s="38">
        <f t="shared" si="7"/>
        <v>721.9818738180608</v>
      </c>
      <c r="M52" s="40">
        <f t="shared" si="8"/>
        <v>2.94</v>
      </c>
    </row>
    <row r="53" spans="1:13" ht="12.75">
      <c r="A53" s="3">
        <f t="shared" si="9"/>
        <v>3.700000000000002</v>
      </c>
      <c r="B53" s="38">
        <f t="shared" si="1"/>
        <v>0.3083333333333335</v>
      </c>
      <c r="C53" s="40">
        <f t="shared" si="2"/>
        <v>0.9383333333333332</v>
      </c>
      <c r="D53" s="41">
        <f t="shared" si="3"/>
        <v>0.17121062672539852</v>
      </c>
      <c r="E53" s="42">
        <f t="shared" si="10"/>
        <v>0.5349732847975165</v>
      </c>
      <c r="F53" s="38">
        <f t="shared" si="4"/>
        <v>240.0960102171254</v>
      </c>
      <c r="H53" s="3">
        <f t="shared" si="11"/>
        <v>3.700000000000002</v>
      </c>
      <c r="I53" s="38">
        <f t="shared" si="5"/>
        <v>0.3083333333333335</v>
      </c>
      <c r="J53" s="42">
        <f t="shared" si="6"/>
        <v>1.6752360587886705</v>
      </c>
      <c r="K53" s="38">
        <f t="shared" si="7"/>
        <v>751.8459431843554</v>
      </c>
      <c r="M53" s="40">
        <f t="shared" si="8"/>
        <v>2.9383333333333335</v>
      </c>
    </row>
    <row r="54" spans="1:13" ht="12.75">
      <c r="A54" s="3">
        <f t="shared" si="9"/>
        <v>3.800000000000002</v>
      </c>
      <c r="B54" s="38">
        <f t="shared" si="1"/>
        <v>0.3166666666666668</v>
      </c>
      <c r="C54" s="40">
        <f t="shared" si="2"/>
        <v>0.9366666666666666</v>
      </c>
      <c r="D54" s="41">
        <f t="shared" si="3"/>
        <v>0.17819828739252708</v>
      </c>
      <c r="E54" s="42">
        <f t="shared" si="10"/>
        <v>0.5558182782060311</v>
      </c>
      <c r="F54" s="38">
        <f t="shared" si="4"/>
        <v>249.45124325886678</v>
      </c>
      <c r="H54" s="3">
        <f t="shared" si="11"/>
        <v>3.800000000000002</v>
      </c>
      <c r="I54" s="38">
        <f t="shared" si="5"/>
        <v>0.3166666666666668</v>
      </c>
      <c r="J54" s="42">
        <f t="shared" si="6"/>
        <v>1.7426188722402616</v>
      </c>
      <c r="K54" s="38">
        <f t="shared" si="7"/>
        <v>782.0873498614294</v>
      </c>
      <c r="M54" s="40">
        <f t="shared" si="8"/>
        <v>2.9366666666666665</v>
      </c>
    </row>
    <row r="55" spans="1:13" ht="12.75">
      <c r="A55" s="3">
        <f t="shared" si="9"/>
        <v>3.900000000000002</v>
      </c>
      <c r="B55" s="38">
        <f t="shared" si="1"/>
        <v>0.3250000000000002</v>
      </c>
      <c r="C55" s="40">
        <f t="shared" si="2"/>
        <v>0.9349999999999999</v>
      </c>
      <c r="D55" s="41">
        <f t="shared" si="3"/>
        <v>0.18527850657861006</v>
      </c>
      <c r="E55" s="42">
        <f t="shared" si="10"/>
        <v>0.5768738941578313</v>
      </c>
      <c r="F55" s="38">
        <f t="shared" si="4"/>
        <v>258.9010036980347</v>
      </c>
      <c r="H55" s="3">
        <f t="shared" si="11"/>
        <v>3.900000000000002</v>
      </c>
      <c r="I55" s="38">
        <f t="shared" si="5"/>
        <v>0.3250000000000002</v>
      </c>
      <c r="J55" s="42">
        <f t="shared" si="6"/>
        <v>1.8108287479713745</v>
      </c>
      <c r="K55" s="38">
        <f t="shared" si="7"/>
        <v>812.6999420895529</v>
      </c>
      <c r="M55" s="40">
        <f t="shared" si="8"/>
        <v>2.935</v>
      </c>
    </row>
    <row r="56" spans="1:13" ht="12.75">
      <c r="A56" s="3">
        <f t="shared" si="9"/>
        <v>4.000000000000002</v>
      </c>
      <c r="B56" s="38">
        <f t="shared" si="1"/>
        <v>0.3333333333333335</v>
      </c>
      <c r="C56" s="40">
        <f t="shared" si="2"/>
        <v>0.9333333333333333</v>
      </c>
      <c r="D56" s="41">
        <f t="shared" si="3"/>
        <v>0.19245008972987535</v>
      </c>
      <c r="E56" s="42">
        <f t="shared" si="10"/>
        <v>0.5981348788804526</v>
      </c>
      <c r="F56" s="38">
        <f t="shared" si="4"/>
        <v>268.44293364154714</v>
      </c>
      <c r="H56" s="3">
        <f t="shared" si="11"/>
        <v>4.000000000000002</v>
      </c>
      <c r="I56" s="38">
        <f t="shared" si="5"/>
        <v>0.3333333333333335</v>
      </c>
      <c r="J56" s="42">
        <f t="shared" si="6"/>
        <v>1.8798524764814222</v>
      </c>
      <c r="K56" s="38">
        <f t="shared" si="7"/>
        <v>843.6777914448622</v>
      </c>
      <c r="M56" s="40">
        <f t="shared" si="8"/>
        <v>2.933333333333333</v>
      </c>
    </row>
    <row r="57" spans="1:13" ht="12.75">
      <c r="A57" s="3">
        <f t="shared" si="9"/>
        <v>4.100000000000001</v>
      </c>
      <c r="B57" s="38">
        <f t="shared" si="1"/>
        <v>0.3416666666666668</v>
      </c>
      <c r="C57" s="40">
        <f t="shared" si="2"/>
        <v>0.9316666666666666</v>
      </c>
      <c r="D57" s="41">
        <f t="shared" si="3"/>
        <v>0.1997118873852105</v>
      </c>
      <c r="E57" s="42">
        <f t="shared" si="10"/>
        <v>0.6195961450182463</v>
      </c>
      <c r="F57" s="38">
        <f t="shared" si="4"/>
        <v>278.074749884189</v>
      </c>
      <c r="H57" s="3">
        <f t="shared" si="11"/>
        <v>4.100000000000001</v>
      </c>
      <c r="I57" s="38">
        <f t="shared" si="5"/>
        <v>0.3416666666666668</v>
      </c>
      <c r="J57" s="42">
        <f t="shared" si="6"/>
        <v>1.9496773150037483</v>
      </c>
      <c r="K57" s="38">
        <f t="shared" si="7"/>
        <v>875.0151789736823</v>
      </c>
      <c r="M57" s="40">
        <f t="shared" si="8"/>
        <v>2.9316666666666666</v>
      </c>
    </row>
    <row r="58" spans="1:13" ht="12.75">
      <c r="A58" s="3">
        <f t="shared" si="9"/>
        <v>4.200000000000001</v>
      </c>
      <c r="B58" s="38">
        <f t="shared" si="1"/>
        <v>0.3500000000000001</v>
      </c>
      <c r="C58" s="40">
        <f t="shared" si="2"/>
        <v>0.9299999999999999</v>
      </c>
      <c r="D58" s="41">
        <f t="shared" si="3"/>
        <v>0.20706279240848666</v>
      </c>
      <c r="E58" s="42">
        <f t="shared" si="10"/>
        <v>0.6412527618098424</v>
      </c>
      <c r="F58" s="38">
        <f t="shared" si="4"/>
        <v>287.7942395002573</v>
      </c>
      <c r="H58" s="3">
        <f t="shared" si="11"/>
        <v>4.200000000000001</v>
      </c>
      <c r="I58" s="38">
        <f t="shared" si="5"/>
        <v>0.3500000000000001</v>
      </c>
      <c r="J58" s="42">
        <f t="shared" si="6"/>
        <v>2.0202909592503637</v>
      </c>
      <c r="K58" s="38">
        <f t="shared" si="7"/>
        <v>906.7065825115633</v>
      </c>
      <c r="M58" s="40">
        <f t="shared" si="8"/>
        <v>2.93</v>
      </c>
    </row>
    <row r="59" spans="1:13" ht="12.75">
      <c r="A59" s="3">
        <f t="shared" si="9"/>
        <v>4.300000000000001</v>
      </c>
      <c r="B59" s="38">
        <f t="shared" si="1"/>
        <v>0.3583333333333334</v>
      </c>
      <c r="C59" s="40">
        <f t="shared" si="2"/>
        <v>0.9283333333333333</v>
      </c>
      <c r="D59" s="41">
        <f t="shared" si="3"/>
        <v>0.21450173745303414</v>
      </c>
      <c r="E59" s="42">
        <f t="shared" si="10"/>
        <v>0.6630999460754371</v>
      </c>
      <c r="F59" s="38">
        <f t="shared" si="4"/>
        <v>297.5992557986562</v>
      </c>
      <c r="H59" s="3">
        <f t="shared" si="11"/>
        <v>4.300000000000001</v>
      </c>
      <c r="I59" s="38">
        <f t="shared" si="5"/>
        <v>0.3583333333333334</v>
      </c>
      <c r="J59" s="42">
        <f t="shared" si="6"/>
        <v>2.0916815175126446</v>
      </c>
      <c r="K59" s="38">
        <f t="shared" si="7"/>
        <v>938.7466650596749</v>
      </c>
      <c r="M59" s="40">
        <f t="shared" si="8"/>
        <v>2.9283333333333332</v>
      </c>
    </row>
    <row r="60" spans="1:13" ht="12.75">
      <c r="A60" s="3">
        <f t="shared" si="9"/>
        <v>4.4</v>
      </c>
      <c r="B60" s="38">
        <f t="shared" si="1"/>
        <v>0.3666666666666667</v>
      </c>
      <c r="C60" s="40">
        <f t="shared" si="2"/>
        <v>0.9266666666666666</v>
      </c>
      <c r="D60" s="41">
        <f t="shared" si="3"/>
        <v>0.22202769263381608</v>
      </c>
      <c r="E60" s="42">
        <f t="shared" si="10"/>
        <v>0.6851330539294297</v>
      </c>
      <c r="F60" s="38">
        <f t="shared" si="4"/>
        <v>307.48771460352805</v>
      </c>
      <c r="H60" s="3">
        <f t="shared" si="11"/>
        <v>4.4</v>
      </c>
      <c r="I60" s="38">
        <f t="shared" si="5"/>
        <v>0.3666666666666667</v>
      </c>
      <c r="J60" s="42">
        <f t="shared" si="6"/>
        <v>2.163837486870645</v>
      </c>
      <c r="K60" s="38">
        <f t="shared" si="7"/>
        <v>971.1302641075456</v>
      </c>
      <c r="M60" s="40">
        <f t="shared" si="8"/>
        <v>2.9266666666666667</v>
      </c>
    </row>
    <row r="61" spans="1:13" ht="12.75">
      <c r="A61" s="3">
        <f t="shared" si="9"/>
        <v>4.5</v>
      </c>
      <c r="B61" s="38">
        <f t="shared" si="1"/>
        <v>0.375</v>
      </c>
      <c r="C61" s="40">
        <f t="shared" si="2"/>
        <v>0.925</v>
      </c>
      <c r="D61" s="41">
        <f t="shared" si="3"/>
        <v>0.22963966338592295</v>
      </c>
      <c r="E61" s="42">
        <f t="shared" si="10"/>
        <v>0.7073475731444893</v>
      </c>
      <c r="F61" s="38">
        <f t="shared" si="4"/>
        <v>317.4575908272468</v>
      </c>
      <c r="H61" s="3">
        <f t="shared" si="11"/>
        <v>4.5</v>
      </c>
      <c r="I61" s="38">
        <f t="shared" si="5"/>
        <v>0.375</v>
      </c>
      <c r="J61" s="42">
        <f t="shared" si="6"/>
        <v>2.236747731294736</v>
      </c>
      <c r="K61" s="38">
        <f t="shared" si="7"/>
        <v>1003.8523818050776</v>
      </c>
      <c r="M61" s="40">
        <f t="shared" si="8"/>
        <v>2.925</v>
      </c>
    </row>
    <row r="62" spans="1:13" ht="12.75">
      <c r="A62" s="3">
        <f t="shared" si="9"/>
        <v>4.6</v>
      </c>
      <c r="B62" s="38">
        <f t="shared" si="1"/>
        <v>0.3833333333333333</v>
      </c>
      <c r="C62" s="40">
        <f t="shared" si="2"/>
        <v>0.9233333333333333</v>
      </c>
      <c r="D62" s="41">
        <f t="shared" si="3"/>
        <v>0.23733668849064127</v>
      </c>
      <c r="E62" s="42">
        <f t="shared" si="10"/>
        <v>0.7297391161021747</v>
      </c>
      <c r="F62" s="38">
        <f t="shared" si="4"/>
        <v>327.506915306656</v>
      </c>
      <c r="H62" s="3">
        <f t="shared" si="11"/>
        <v>4.6</v>
      </c>
      <c r="I62" s="38">
        <f t="shared" si="5"/>
        <v>0.3833333333333333</v>
      </c>
      <c r="J62" s="42">
        <f t="shared" si="6"/>
        <v>2.3104014614498456</v>
      </c>
      <c r="K62" s="38">
        <f t="shared" si="7"/>
        <v>1036.9081758986908</v>
      </c>
      <c r="M62" s="40">
        <f t="shared" si="8"/>
        <v>2.9233333333333333</v>
      </c>
    </row>
    <row r="63" spans="1:13" ht="12.75">
      <c r="A63" s="3">
        <f t="shared" si="9"/>
        <v>4.699999999999999</v>
      </c>
      <c r="B63" s="38">
        <f t="shared" si="1"/>
        <v>0.3916666666666666</v>
      </c>
      <c r="C63" s="40">
        <f t="shared" si="2"/>
        <v>0.9216666666666666</v>
      </c>
      <c r="D63" s="41">
        <f t="shared" si="3"/>
        <v>0.2451178382526037</v>
      </c>
      <c r="E63" s="42">
        <f t="shared" si="10"/>
        <v>0.7523034132729786</v>
      </c>
      <c r="F63" s="38">
        <f t="shared" si="4"/>
        <v>337.63377187691276</v>
      </c>
      <c r="H63" s="3">
        <f t="shared" si="11"/>
        <v>4.699999999999999</v>
      </c>
      <c r="I63" s="38">
        <f t="shared" si="5"/>
        <v>0.3916666666666666</v>
      </c>
      <c r="J63" s="42">
        <f t="shared" si="6"/>
        <v>2.3847882160353193</v>
      </c>
      <c r="K63" s="38">
        <f t="shared" si="7"/>
        <v>1070.2929513566514</v>
      </c>
      <c r="M63" s="40">
        <f t="shared" si="8"/>
        <v>2.921666666666667</v>
      </c>
    </row>
    <row r="64" spans="1:13" ht="12.75">
      <c r="A64" s="3">
        <f t="shared" si="9"/>
        <v>4.799999999999999</v>
      </c>
      <c r="B64" s="38">
        <f t="shared" si="1"/>
        <v>0.3999999999999999</v>
      </c>
      <c r="C64" s="40">
        <f t="shared" si="2"/>
        <v>0.92</v>
      </c>
      <c r="D64" s="41">
        <f t="shared" si="3"/>
        <v>0.2529822128134702</v>
      </c>
      <c r="E64" s="42">
        <f t="shared" si="10"/>
        <v>0.7750363071753474</v>
      </c>
      <c r="F64" s="38">
        <f t="shared" si="4"/>
        <v>347.83629466029595</v>
      </c>
      <c r="H64" s="3">
        <f t="shared" si="11"/>
        <v>4.799999999999999</v>
      </c>
      <c r="I64" s="38">
        <f t="shared" si="5"/>
        <v>0.3999999999999999</v>
      </c>
      <c r="J64" s="42">
        <f t="shared" si="6"/>
        <v>2.4598978445130593</v>
      </c>
      <c r="K64" s="38">
        <f t="shared" si="7"/>
        <v>1104.002152617461</v>
      </c>
      <c r="M64" s="40">
        <f t="shared" si="8"/>
        <v>2.92</v>
      </c>
    </row>
    <row r="65" spans="1:13" ht="12.75">
      <c r="A65" s="3">
        <f t="shared" si="9"/>
        <v>4.899999999999999</v>
      </c>
      <c r="B65" s="38">
        <f t="shared" si="1"/>
        <v>0.4083333333333332</v>
      </c>
      <c r="C65" s="40">
        <f t="shared" si="2"/>
        <v>0.9183333333333333</v>
      </c>
      <c r="D65" s="41">
        <f t="shared" si="3"/>
        <v>0.2609289405892665</v>
      </c>
      <c r="E65" s="42">
        <f t="shared" si="10"/>
        <v>0.7979337467690065</v>
      </c>
      <c r="F65" s="38">
        <f t="shared" si="4"/>
        <v>358.1126655499301</v>
      </c>
      <c r="H65" s="3">
        <f t="shared" si="11"/>
        <v>4.899999999999999</v>
      </c>
      <c r="I65" s="38">
        <f t="shared" si="5"/>
        <v>0.4083333333333332</v>
      </c>
      <c r="J65" s="42">
        <f t="shared" si="6"/>
        <v>2.535720491093522</v>
      </c>
      <c r="K65" s="38">
        <f t="shared" si="7"/>
        <v>1138.0313564027726</v>
      </c>
      <c r="M65" s="40">
        <f t="shared" si="8"/>
        <v>2.9183333333333334</v>
      </c>
    </row>
    <row r="66" spans="1:13" ht="12.75">
      <c r="A66" s="3">
        <f t="shared" si="9"/>
        <v>4.999999999999998</v>
      </c>
      <c r="B66" s="38">
        <f t="shared" si="1"/>
        <v>0.4166666666666665</v>
      </c>
      <c r="C66" s="40">
        <f t="shared" si="2"/>
        <v>0.9166666666666667</v>
      </c>
      <c r="D66" s="41">
        <f t="shared" si="3"/>
        <v>0.26895717681995934</v>
      </c>
      <c r="E66" s="42">
        <f t="shared" si="10"/>
        <v>0.820991782242926</v>
      </c>
      <c r="F66" s="38">
        <f t="shared" si="4"/>
        <v>368.4611118706252</v>
      </c>
      <c r="H66" s="3">
        <f t="shared" si="11"/>
        <v>4.999999999999998</v>
      </c>
      <c r="I66" s="38">
        <f t="shared" si="5"/>
        <v>0.4166666666666665</v>
      </c>
      <c r="J66" s="42">
        <f t="shared" si="6"/>
        <v>2.612246579863855</v>
      </c>
      <c r="K66" s="38">
        <f t="shared" si="7"/>
        <v>1172.3762650428982</v>
      </c>
      <c r="M66" s="40">
        <f t="shared" si="8"/>
        <v>2.9166666666666665</v>
      </c>
    </row>
    <row r="67" spans="1:13" ht="12.75">
      <c r="A67" s="3">
        <f t="shared" si="9"/>
        <v>5.099999999999998</v>
      </c>
      <c r="B67" s="38">
        <f t="shared" si="1"/>
        <v>0.4249999999999998</v>
      </c>
      <c r="C67" s="40">
        <f t="shared" si="2"/>
        <v>0.915</v>
      </c>
      <c r="D67" s="41">
        <f t="shared" si="3"/>
        <v>0.2770661022211124</v>
      </c>
      <c r="E67" s="42">
        <f t="shared" si="10"/>
        <v>0.8442065601626184</v>
      </c>
      <c r="F67" s="38">
        <f t="shared" si="4"/>
        <v>378.87990420098316</v>
      </c>
      <c r="H67" s="3">
        <f t="shared" si="11"/>
        <v>5.099999999999998</v>
      </c>
      <c r="I67" s="38">
        <f t="shared" si="5"/>
        <v>0.4249999999999998</v>
      </c>
      <c r="J67" s="42">
        <f t="shared" si="6"/>
        <v>2.689466800955227</v>
      </c>
      <c r="K67" s="38">
        <f t="shared" si="7"/>
        <v>1207.0327002687059</v>
      </c>
      <c r="M67" s="40">
        <f t="shared" si="8"/>
        <v>2.915</v>
      </c>
    </row>
    <row r="68" spans="1:13" ht="12.75">
      <c r="A68" s="3">
        <f t="shared" si="9"/>
        <v>5.1999999999999975</v>
      </c>
      <c r="B68" s="38">
        <f t="shared" si="1"/>
        <v>0.4333333333333331</v>
      </c>
      <c r="C68" s="40">
        <f t="shared" si="2"/>
        <v>0.9133333333333333</v>
      </c>
      <c r="D68" s="41">
        <f t="shared" si="3"/>
        <v>0.28525492172856587</v>
      </c>
      <c r="E68" s="42">
        <f t="shared" si="10"/>
        <v>0.8675743189452602</v>
      </c>
      <c r="F68" s="38">
        <f t="shared" si="4"/>
        <v>389.3673543426328</v>
      </c>
      <c r="H68" s="3">
        <f t="shared" si="11"/>
        <v>5.1999999999999975</v>
      </c>
      <c r="I68" s="38">
        <f t="shared" si="5"/>
        <v>0.4333333333333331</v>
      </c>
      <c r="J68" s="42">
        <f t="shared" si="6"/>
        <v>2.767372097657509</v>
      </c>
      <c r="K68" s="38">
        <f t="shared" si="7"/>
        <v>1241.9965974286902</v>
      </c>
      <c r="M68" s="40">
        <f t="shared" si="8"/>
        <v>2.9133333333333336</v>
      </c>
    </row>
    <row r="69" spans="1:13" ht="12.75">
      <c r="A69" s="3">
        <f t="shared" si="9"/>
        <v>5.299999999999997</v>
      </c>
      <c r="B69" s="38">
        <f t="shared" si="1"/>
        <v>0.44166666666666643</v>
      </c>
      <c r="C69" s="40">
        <f t="shared" si="2"/>
        <v>0.9116666666666667</v>
      </c>
      <c r="D69" s="41">
        <f t="shared" si="3"/>
        <v>0.29352286332804833</v>
      </c>
      <c r="E69" s="42">
        <f t="shared" si="10"/>
        <v>0.8910913846344556</v>
      </c>
      <c r="F69" s="38">
        <f t="shared" si="4"/>
        <v>399.92181342394366</v>
      </c>
      <c r="H69" s="3">
        <f t="shared" si="11"/>
        <v>5.299999999999997</v>
      </c>
      <c r="I69" s="38">
        <f t="shared" si="5"/>
        <v>0.44166666666666643</v>
      </c>
      <c r="J69" s="42">
        <f t="shared" si="6"/>
        <v>2.8459536543992576</v>
      </c>
      <c r="K69" s="38">
        <f t="shared" si="7"/>
        <v>1277.2640000943868</v>
      </c>
      <c r="M69" s="40">
        <f t="shared" si="8"/>
        <v>2.9116666666666666</v>
      </c>
    </row>
    <row r="70" spans="1:13" ht="12.75">
      <c r="A70" s="3">
        <f t="shared" si="9"/>
        <v>5.399999999999997</v>
      </c>
      <c r="B70" s="38">
        <f t="shared" si="1"/>
        <v>0.44999999999999973</v>
      </c>
      <c r="C70" s="40">
        <f t="shared" si="2"/>
        <v>0.91</v>
      </c>
      <c r="D70" s="41">
        <f t="shared" si="3"/>
        <v>0.30186917696247134</v>
      </c>
      <c r="E70" s="42">
        <f t="shared" si="10"/>
        <v>0.9147541669493768</v>
      </c>
      <c r="F70" s="38">
        <f t="shared" si="4"/>
        <v>410.5416701268803</v>
      </c>
      <c r="H70" s="3">
        <f t="shared" si="11"/>
        <v>5.399999999999997</v>
      </c>
      <c r="I70" s="38">
        <f t="shared" si="5"/>
        <v>0.44999999999999973</v>
      </c>
      <c r="J70" s="42">
        <f t="shared" si="6"/>
        <v>2.9252028855194365</v>
      </c>
      <c r="K70" s="38">
        <f t="shared" si="7"/>
        <v>1312.8310550211231</v>
      </c>
      <c r="M70" s="40">
        <f t="shared" si="8"/>
        <v>2.91</v>
      </c>
    </row>
    <row r="71" spans="1:13" ht="12.75">
      <c r="A71" s="3">
        <f t="shared" si="9"/>
        <v>5.4999999999999964</v>
      </c>
      <c r="B71" s="38">
        <f t="shared" si="1"/>
        <v>0.45833333333333304</v>
      </c>
      <c r="C71" s="40">
        <f t="shared" si="2"/>
        <v>0.9083333333333334</v>
      </c>
      <c r="D71" s="41">
        <f t="shared" si="3"/>
        <v>0.31029313351040094</v>
      </c>
      <c r="E71" s="42">
        <f t="shared" si="10"/>
        <v>0.9385591555855853</v>
      </c>
      <c r="F71" s="38">
        <f t="shared" si="4"/>
        <v>421.2253490268107</v>
      </c>
      <c r="H71" s="3">
        <f t="shared" si="11"/>
        <v>5.4999999999999964</v>
      </c>
      <c r="I71" s="38">
        <f t="shared" si="5"/>
        <v>0.45833333333333304</v>
      </c>
      <c r="J71" s="42">
        <f t="shared" si="6"/>
        <v>3.0051114247648556</v>
      </c>
      <c r="K71" s="38">
        <f t="shared" si="7"/>
        <v>1348.6940074344673</v>
      </c>
      <c r="M71" s="40">
        <f t="shared" si="8"/>
        <v>2.908333333333333</v>
      </c>
    </row>
    <row r="72" spans="1:13" ht="12.75">
      <c r="A72" s="3">
        <f t="shared" si="9"/>
        <v>5.599999999999996</v>
      </c>
      <c r="B72" s="38">
        <f t="shared" si="1"/>
        <v>0.46666666666666634</v>
      </c>
      <c r="C72" s="40">
        <f t="shared" si="2"/>
        <v>0.9066666666666667</v>
      </c>
      <c r="D72" s="41">
        <f t="shared" si="3"/>
        <v>0.31879402382985383</v>
      </c>
      <c r="E72" s="42">
        <f t="shared" si="10"/>
        <v>0.9625029167470948</v>
      </c>
      <c r="F72" s="38">
        <f t="shared" si="4"/>
        <v>431.97130903609616</v>
      </c>
      <c r="H72" s="3">
        <f t="shared" si="11"/>
        <v>5.599999999999996</v>
      </c>
      <c r="I72" s="38">
        <f t="shared" si="5"/>
        <v>0.46666666666666634</v>
      </c>
      <c r="J72" s="42">
        <f t="shared" si="6"/>
        <v>3.085671115453921</v>
      </c>
      <c r="K72" s="38">
        <f t="shared" si="7"/>
        <v>1384.8491966157198</v>
      </c>
      <c r="M72" s="40">
        <f t="shared" si="8"/>
        <v>2.9066666666666667</v>
      </c>
    </row>
    <row r="73" spans="1:13" ht="12.75">
      <c r="A73" s="3">
        <f t="shared" si="9"/>
        <v>5.699999999999996</v>
      </c>
      <c r="B73" s="38">
        <f t="shared" si="1"/>
        <v>0.47499999999999964</v>
      </c>
      <c r="C73" s="40">
        <f t="shared" si="2"/>
        <v>0.905</v>
      </c>
      <c r="D73" s="41">
        <f t="shared" si="3"/>
        <v>0.3273711578621424</v>
      </c>
      <c r="E73" s="42">
        <f t="shared" si="10"/>
        <v>0.9865820898912454</v>
      </c>
      <c r="F73" s="38">
        <f t="shared" si="4"/>
        <v>442.77804194319094</v>
      </c>
      <c r="H73" s="3">
        <f t="shared" si="11"/>
        <v>5.699999999999996</v>
      </c>
      <c r="I73" s="38">
        <f t="shared" si="5"/>
        <v>0.47499999999999964</v>
      </c>
      <c r="J73" s="42">
        <f t="shared" si="6"/>
        <v>3.166874001253114</v>
      </c>
      <c r="K73" s="38">
        <f t="shared" si="7"/>
        <v>1421.2930517623977</v>
      </c>
      <c r="M73" s="40">
        <f t="shared" si="8"/>
        <v>2.9050000000000002</v>
      </c>
    </row>
    <row r="74" spans="1:13" ht="12.75">
      <c r="A74" s="3">
        <f t="shared" si="9"/>
        <v>5.799999999999995</v>
      </c>
      <c r="B74" s="38">
        <f t="shared" si="1"/>
        <v>0.48333333333333295</v>
      </c>
      <c r="C74" s="40">
        <f t="shared" si="2"/>
        <v>0.9033333333333334</v>
      </c>
      <c r="D74" s="41">
        <f t="shared" si="3"/>
        <v>0.3360238637910063</v>
      </c>
      <c r="E74" s="42">
        <f t="shared" si="10"/>
        <v>1.0107933846697261</v>
      </c>
      <c r="F74" s="38">
        <f t="shared" si="4"/>
        <v>453.6440710397731</v>
      </c>
      <c r="H74" s="3">
        <f t="shared" si="11"/>
        <v>5.799999999999995</v>
      </c>
      <c r="I74" s="38">
        <f t="shared" si="5"/>
        <v>0.48333333333333295</v>
      </c>
      <c r="J74" s="42">
        <f t="shared" si="6"/>
        <v>3.248712317517828</v>
      </c>
      <c r="K74" s="38">
        <f t="shared" si="7"/>
        <v>1458.0220881020011</v>
      </c>
      <c r="M74" s="40">
        <f t="shared" si="8"/>
        <v>2.9033333333333333</v>
      </c>
    </row>
    <row r="75" spans="1:13" ht="12.75">
      <c r="A75" s="3">
        <f t="shared" si="9"/>
        <v>5.899999999999995</v>
      </c>
      <c r="B75" s="38">
        <f t="shared" si="1"/>
        <v>0.49166666666666625</v>
      </c>
      <c r="C75" s="40">
        <f t="shared" si="2"/>
        <v>0.9016666666666667</v>
      </c>
      <c r="D75" s="41">
        <f t="shared" si="3"/>
        <v>0.3447514872527204</v>
      </c>
      <c r="E75" s="42">
        <f t="shared" si="10"/>
        <v>1.0351335780506559</v>
      </c>
      <c r="F75" s="38">
        <f t="shared" si="4"/>
        <v>464.56794982913436</v>
      </c>
      <c r="H75" s="3">
        <f t="shared" si="11"/>
        <v>5.899999999999995</v>
      </c>
      <c r="I75" s="38">
        <f t="shared" si="5"/>
        <v>0.49166666666666625</v>
      </c>
      <c r="J75" s="42">
        <f t="shared" si="6"/>
        <v>3.331178483153774</v>
      </c>
      <c r="K75" s="38">
        <f t="shared" si="7"/>
        <v>1495.0329032394138</v>
      </c>
      <c r="M75" s="40">
        <f t="shared" si="8"/>
        <v>2.901666666666667</v>
      </c>
    </row>
    <row r="76" spans="1:13" ht="12.75">
      <c r="A76" s="3">
        <f t="shared" si="9"/>
        <v>5.999999999999995</v>
      </c>
      <c r="B76" s="38">
        <f t="shared" si="1"/>
        <v>0.49999999999999956</v>
      </c>
      <c r="C76" s="40">
        <f t="shared" si="2"/>
        <v>0.9000000000000001</v>
      </c>
      <c r="D76" s="41">
        <f t="shared" si="3"/>
        <v>0.35355339059327334</v>
      </c>
      <c r="E76" s="42">
        <f t="shared" si="10"/>
        <v>1.0595995116080403</v>
      </c>
      <c r="F76" s="38">
        <f t="shared" si="4"/>
        <v>475.5482608096885</v>
      </c>
      <c r="H76" s="3">
        <f t="shared" si="11"/>
        <v>5.999999999999995</v>
      </c>
      <c r="I76" s="38">
        <f t="shared" si="5"/>
        <v>0.49999999999999956</v>
      </c>
      <c r="J76" s="42">
        <f t="shared" si="6"/>
        <v>3.41426509295924</v>
      </c>
      <c r="K76" s="38">
        <f t="shared" si="7"/>
        <v>1532.322173720107</v>
      </c>
      <c r="M76" s="40">
        <f t="shared" si="8"/>
        <v>2.9</v>
      </c>
    </row>
    <row r="77" spans="1:13" ht="12.75">
      <c r="A77" s="3">
        <f t="shared" si="9"/>
        <v>6.099999999999994</v>
      </c>
      <c r="B77" s="38">
        <f t="shared" si="1"/>
        <v>0.5083333333333329</v>
      </c>
      <c r="C77" s="40">
        <f t="shared" si="2"/>
        <v>0.8983333333333334</v>
      </c>
      <c r="D77" s="41">
        <f t="shared" si="3"/>
        <v>0.36242895216907</v>
      </c>
      <c r="E77" s="42">
        <f t="shared" si="10"/>
        <v>1.0841880889661646</v>
      </c>
      <c r="F77" s="38">
        <f t="shared" si="4"/>
        <v>486.5836143280147</v>
      </c>
      <c r="H77" s="3">
        <f t="shared" si="11"/>
        <v>6.099999999999994</v>
      </c>
      <c r="I77" s="38">
        <f t="shared" si="5"/>
        <v>0.5083333333333329</v>
      </c>
      <c r="J77" s="42">
        <f t="shared" si="6"/>
        <v>3.497964910412171</v>
      </c>
      <c r="K77" s="38">
        <f t="shared" si="7"/>
        <v>1569.8866517929823</v>
      </c>
      <c r="M77" s="40">
        <f t="shared" si="8"/>
        <v>2.8983333333333334</v>
      </c>
    </row>
    <row r="78" spans="1:13" ht="12.75">
      <c r="A78" s="3">
        <f t="shared" si="9"/>
        <v>6.199999999999994</v>
      </c>
      <c r="B78" s="38">
        <f t="shared" si="1"/>
        <v>0.5166666666666662</v>
      </c>
      <c r="C78" s="40">
        <f t="shared" si="2"/>
        <v>0.8966666666666667</v>
      </c>
      <c r="D78" s="41">
        <f t="shared" si="3"/>
        <v>0.3713775656879343</v>
      </c>
      <c r="E78" s="42">
        <f t="shared" si="10"/>
        <v>1.108896273387603</v>
      </c>
      <c r="F78" s="38">
        <f t="shared" si="4"/>
        <v>497.67264749635626</v>
      </c>
      <c r="H78" s="3">
        <f t="shared" si="11"/>
        <v>6.199999999999994</v>
      </c>
      <c r="I78" s="38">
        <f t="shared" si="5"/>
        <v>0.5166666666666662</v>
      </c>
      <c r="J78" s="42">
        <f t="shared" si="6"/>
        <v>3.582270860869246</v>
      </c>
      <c r="K78" s="38">
        <f t="shared" si="7"/>
        <v>1607.7231623581176</v>
      </c>
      <c r="M78" s="40">
        <f t="shared" si="8"/>
        <v>2.896666666666667</v>
      </c>
    </row>
    <row r="79" spans="1:13" ht="12.75">
      <c r="A79" s="3">
        <f t="shared" si="9"/>
        <v>6.299999999999994</v>
      </c>
      <c r="B79" s="38">
        <f t="shared" si="1"/>
        <v>0.5249999999999995</v>
      </c>
      <c r="C79" s="40">
        <f t="shared" si="2"/>
        <v>0.8950000000000001</v>
      </c>
      <c r="D79" s="41">
        <f t="shared" si="3"/>
        <v>0.38039863958747216</v>
      </c>
      <c r="E79" s="42">
        <f t="shared" si="10"/>
        <v>1.1337210854945228</v>
      </c>
      <c r="F79" s="38">
        <f t="shared" si="4"/>
        <v>508.81402316994183</v>
      </c>
      <c r="H79" s="3">
        <f t="shared" si="11"/>
        <v>6.299999999999994</v>
      </c>
      <c r="I79" s="38">
        <f t="shared" si="5"/>
        <v>0.5249999999999995</v>
      </c>
      <c r="J79" s="42">
        <f t="shared" si="6"/>
        <v>3.6671760251470875</v>
      </c>
      <c r="K79" s="38">
        <f t="shared" si="7"/>
        <v>1645.828600086013</v>
      </c>
      <c r="M79" s="40">
        <f t="shared" si="8"/>
        <v>2.895</v>
      </c>
    </row>
    <row r="80" spans="1:13" ht="12.75">
      <c r="A80" s="3">
        <f t="shared" si="9"/>
        <v>6.399999999999993</v>
      </c>
      <c r="B80" s="38">
        <f t="shared" si="1"/>
        <v>0.5333333333333328</v>
      </c>
      <c r="C80" s="40">
        <f t="shared" si="2"/>
        <v>0.8933333333333334</v>
      </c>
      <c r="D80" s="41">
        <f t="shared" si="3"/>
        <v>0.3894915964481175</v>
      </c>
      <c r="E80" s="42">
        <f t="shared" si="10"/>
        <v>1.1586596011138601</v>
      </c>
      <c r="F80" s="38">
        <f t="shared" si="4"/>
        <v>520.0064289799004</v>
      </c>
      <c r="H80" s="3">
        <f t="shared" si="11"/>
        <v>6.399999999999993</v>
      </c>
      <c r="I80" s="38">
        <f t="shared" si="5"/>
        <v>0.5333333333333328</v>
      </c>
      <c r="J80" s="42">
        <f t="shared" si="6"/>
        <v>3.7526736334583224</v>
      </c>
      <c r="K80" s="38">
        <f t="shared" si="7"/>
        <v>1684.1999266960952</v>
      </c>
      <c r="M80" s="40">
        <f t="shared" si="8"/>
        <v>2.8933333333333335</v>
      </c>
    </row>
    <row r="81" spans="1:13" ht="12.75">
      <c r="A81" s="3">
        <f t="shared" si="9"/>
        <v>6.499999999999993</v>
      </c>
      <c r="B81" s="38">
        <f t="shared" si="1"/>
        <v>0.5416666666666661</v>
      </c>
      <c r="C81" s="40">
        <f t="shared" si="2"/>
        <v>0.8916666666666668</v>
      </c>
      <c r="D81" s="41">
        <f t="shared" si="3"/>
        <v>0.39865587243840905</v>
      </c>
      <c r="E81" s="42">
        <f t="shared" si="10"/>
        <v>1.1837089492377464</v>
      </c>
      <c r="F81" s="38">
        <f t="shared" si="4"/>
        <v>531.2485764179006</v>
      </c>
      <c r="H81" s="3">
        <f t="shared" si="11"/>
        <v>6.499999999999993</v>
      </c>
      <c r="I81" s="38">
        <f t="shared" si="5"/>
        <v>0.5416666666666661</v>
      </c>
      <c r="J81" s="42">
        <f t="shared" si="6"/>
        <v>3.83875705967755</v>
      </c>
      <c r="K81" s="38">
        <f t="shared" si="7"/>
        <v>1722.8341683832846</v>
      </c>
      <c r="M81" s="40">
        <f t="shared" si="8"/>
        <v>2.8916666666666666</v>
      </c>
    </row>
    <row r="82" spans="1:13" ht="12.75">
      <c r="A82" s="3">
        <f t="shared" si="9"/>
        <v>6.5999999999999925</v>
      </c>
      <c r="B82" s="38">
        <f t="shared" si="1"/>
        <v>0.5499999999999994</v>
      </c>
      <c r="C82" s="40">
        <f t="shared" si="2"/>
        <v>0.8900000000000001</v>
      </c>
      <c r="D82" s="41">
        <f t="shared" si="3"/>
        <v>0.40789091679026074</v>
      </c>
      <c r="E82" s="42">
        <f t="shared" si="10"/>
        <v>1.2088663100912957</v>
      </c>
      <c r="F82" s="38">
        <f t="shared" si="4"/>
        <v>542.5391999689735</v>
      </c>
      <c r="H82" s="3">
        <f t="shared" si="11"/>
        <v>6.5999999999999925</v>
      </c>
      <c r="I82" s="38">
        <f t="shared" si="5"/>
        <v>0.5499999999999994</v>
      </c>
      <c r="J82" s="42">
        <f t="shared" si="6"/>
        <v>3.9254198159144327</v>
      </c>
      <c r="K82" s="38">
        <f t="shared" si="7"/>
        <v>1761.7284133823973</v>
      </c>
      <c r="M82" s="40">
        <f t="shared" si="8"/>
        <v>2.89</v>
      </c>
    </row>
    <row r="83" spans="1:13" ht="12.75">
      <c r="A83" s="3">
        <f t="shared" si="9"/>
        <v>6.699999999999992</v>
      </c>
      <c r="B83" s="38">
        <f t="shared" si="1"/>
        <v>0.5583333333333327</v>
      </c>
      <c r="C83" s="40">
        <f t="shared" si="2"/>
        <v>0.8883333333333334</v>
      </c>
      <c r="D83" s="41">
        <f t="shared" si="3"/>
        <v>0.4171961913021695</v>
      </c>
      <c r="E83" s="42">
        <f t="shared" si="10"/>
        <v>1.2341289133005129</v>
      </c>
      <c r="F83" s="38">
        <f t="shared" si="4"/>
        <v>553.8770562892702</v>
      </c>
      <c r="H83" s="3">
        <f t="shared" si="11"/>
        <v>6.699999999999992</v>
      </c>
      <c r="I83" s="38">
        <f t="shared" si="5"/>
        <v>0.5583333333333327</v>
      </c>
      <c r="J83" s="42">
        <f t="shared" si="6"/>
        <v>4.012655547372963</v>
      </c>
      <c r="K83" s="38">
        <f t="shared" si="7"/>
        <v>1800.8798096609858</v>
      </c>
      <c r="M83" s="40">
        <f t="shared" si="8"/>
        <v>2.8883333333333336</v>
      </c>
    </row>
    <row r="84" spans="1:13" ht="12.75">
      <c r="A84" s="3">
        <f t="shared" si="9"/>
        <v>6.799999999999992</v>
      </c>
      <c r="B84" s="38">
        <f t="shared" si="1"/>
        <v>0.566666666666666</v>
      </c>
      <c r="C84" s="40">
        <f t="shared" si="2"/>
        <v>0.8866666666666668</v>
      </c>
      <c r="D84" s="41">
        <f t="shared" si="3"/>
        <v>0.4265711698684785</v>
      </c>
      <c r="E84" s="42">
        <f t="shared" si="10"/>
        <v>1.25949403615367</v>
      </c>
      <c r="F84" s="38">
        <f t="shared" si="4"/>
        <v>565.260923425767</v>
      </c>
      <c r="H84" s="3">
        <f t="shared" si="11"/>
        <v>6.799999999999992</v>
      </c>
      <c r="I84" s="38">
        <f t="shared" si="5"/>
        <v>0.566666666666666</v>
      </c>
      <c r="J84" s="42">
        <f t="shared" si="6"/>
        <v>4.100458027477736</v>
      </c>
      <c r="K84" s="38">
        <f t="shared" si="7"/>
        <v>1840.285562732008</v>
      </c>
      <c r="M84" s="40">
        <f t="shared" si="8"/>
        <v>2.8866666666666667</v>
      </c>
    </row>
    <row r="85" spans="1:13" ht="12.75">
      <c r="A85" s="3">
        <f t="shared" si="9"/>
        <v>6.8999999999999915</v>
      </c>
      <c r="B85" s="38">
        <f t="shared" si="1"/>
        <v>0.5749999999999993</v>
      </c>
      <c r="C85" s="40">
        <f t="shared" si="2"/>
        <v>0.8850000000000001</v>
      </c>
      <c r="D85" s="41">
        <f t="shared" si="3"/>
        <v>0.4360153380329634</v>
      </c>
      <c r="E85" s="42">
        <f t="shared" si="10"/>
        <v>1.284959001950045</v>
      </c>
      <c r="F85" s="38">
        <f t="shared" si="4"/>
        <v>576.6896000751802</v>
      </c>
      <c r="H85" s="3">
        <f t="shared" si="11"/>
        <v>6.8999999999999915</v>
      </c>
      <c r="I85" s="38">
        <f t="shared" si="5"/>
        <v>0.5749999999999993</v>
      </c>
      <c r="J85" s="42">
        <f t="shared" si="6"/>
        <v>4.188821153249581</v>
      </c>
      <c r="K85" s="38">
        <f t="shared" si="7"/>
        <v>1879.942933578412</v>
      </c>
      <c r="M85" s="40">
        <f t="shared" si="8"/>
        <v>2.8850000000000002</v>
      </c>
    </row>
    <row r="86" spans="1:13" ht="12.75">
      <c r="A86" s="3">
        <f t="shared" si="9"/>
        <v>6.999999999999991</v>
      </c>
      <c r="B86" s="38">
        <f>A86/12</f>
        <v>0.5833333333333326</v>
      </c>
      <c r="C86" s="40">
        <f>1-(0.2*B86)</f>
        <v>0.8833333333333335</v>
      </c>
      <c r="D86" s="41">
        <f>B86^1.5</f>
        <v>0.4455281925651503</v>
      </c>
      <c r="E86" s="42">
        <f t="shared" si="10"/>
        <v>1.31052117843039</v>
      </c>
      <c r="F86" s="38">
        <f>E86*448.8</f>
        <v>588.1619048795591</v>
      </c>
      <c r="H86" s="3">
        <f t="shared" si="11"/>
        <v>6.999999999999991</v>
      </c>
      <c r="I86" s="38">
        <f>H86/12</f>
        <v>0.5833333333333326</v>
      </c>
      <c r="J86" s="42">
        <f>3.33*(M86*D86)</f>
        <v>4.277738940914291</v>
      </c>
      <c r="K86" s="38">
        <f>J86*448.8</f>
        <v>1919.8492366823336</v>
      </c>
      <c r="M86" s="40">
        <f>3-(0.2*B86)</f>
        <v>2.8833333333333333</v>
      </c>
    </row>
    <row r="87" spans="1:13" ht="12.75">
      <c r="A87" s="3">
        <f t="shared" si="9"/>
        <v>7.099999999999991</v>
      </c>
      <c r="B87" s="38">
        <f aca="true" t="shared" si="12" ref="B87:B113">A87/12</f>
        <v>0.5916666666666659</v>
      </c>
      <c r="C87" s="40">
        <f aca="true" t="shared" si="13" ref="C87:C108">1-(0.2*B87)</f>
        <v>0.8816666666666668</v>
      </c>
      <c r="D87" s="41">
        <f aca="true" t="shared" si="14" ref="D87:D111">B87^1.5</f>
        <v>0.4551092410578975</v>
      </c>
      <c r="H87" s="3">
        <f t="shared" si="11"/>
        <v>7.099999999999991</v>
      </c>
      <c r="I87" s="38">
        <f aca="true" t="shared" si="15" ref="I87:I107">H87/12</f>
        <v>0.5916666666666659</v>
      </c>
      <c r="J87" s="42">
        <f aca="true" t="shared" si="16" ref="J87:J107">3.33*(M87*D87)</f>
        <v>4.367205521729532</v>
      </c>
      <c r="K87" s="38">
        <f aca="true" t="shared" si="17" ref="K87:K107">J87*448.8</f>
        <v>1960.0018381522138</v>
      </c>
      <c r="M87" s="40">
        <f aca="true" t="shared" si="18" ref="M87:M107">3-(0.2*B87)</f>
        <v>2.881666666666667</v>
      </c>
    </row>
    <row r="88" spans="1:13" ht="12.75">
      <c r="A88" s="3">
        <f aca="true" t="shared" si="19" ref="A88:A108">A87+0.1</f>
        <v>7.19999999999999</v>
      </c>
      <c r="B88" s="38">
        <f t="shared" si="12"/>
        <v>0.5999999999999992</v>
      </c>
      <c r="C88" s="40">
        <f t="shared" si="13"/>
        <v>0.8800000000000001</v>
      </c>
      <c r="D88" s="41">
        <f t="shared" si="14"/>
        <v>0.46475800154488905</v>
      </c>
      <c r="H88" s="3">
        <f aca="true" t="shared" si="20" ref="H88:H107">H87+0.1</f>
        <v>7.19999999999999</v>
      </c>
      <c r="I88" s="38">
        <f t="shared" si="15"/>
        <v>0.5999999999999992</v>
      </c>
      <c r="J88" s="42">
        <f t="shared" si="16"/>
        <v>4.457215138016105</v>
      </c>
      <c r="K88" s="38">
        <f t="shared" si="17"/>
        <v>2000.398153941628</v>
      </c>
      <c r="M88" s="40">
        <f t="shared" si="18"/>
        <v>2.8800000000000003</v>
      </c>
    </row>
    <row r="89" spans="1:13" ht="12.75">
      <c r="A89" s="3">
        <f t="shared" si="19"/>
        <v>7.29999999999999</v>
      </c>
      <c r="B89" s="38">
        <f t="shared" si="12"/>
        <v>0.6083333333333325</v>
      </c>
      <c r="C89" s="40">
        <f t="shared" si="13"/>
        <v>0.8783333333333335</v>
      </c>
      <c r="D89" s="41">
        <f t="shared" si="14"/>
        <v>0.47447400213679014</v>
      </c>
      <c r="H89" s="3">
        <f t="shared" si="20"/>
        <v>7.29999999999999</v>
      </c>
      <c r="I89" s="38">
        <f t="shared" si="15"/>
        <v>0.6083333333333325</v>
      </c>
      <c r="J89" s="42">
        <f t="shared" si="16"/>
        <v>4.547762139380813</v>
      </c>
      <c r="K89" s="38">
        <f t="shared" si="17"/>
        <v>2041.035648154109</v>
      </c>
      <c r="M89" s="40">
        <f t="shared" si="18"/>
        <v>2.8783333333333334</v>
      </c>
    </row>
    <row r="90" spans="1:13" ht="12.75">
      <c r="A90" s="3">
        <f t="shared" si="19"/>
        <v>7.39999999999999</v>
      </c>
      <c r="B90" s="38">
        <f t="shared" si="12"/>
        <v>0.6166666666666658</v>
      </c>
      <c r="C90" s="40">
        <f t="shared" si="13"/>
        <v>0.8766666666666668</v>
      </c>
      <c r="D90" s="41">
        <f t="shared" si="14"/>
        <v>0.4842567806749108</v>
      </c>
      <c r="H90" s="3">
        <f t="shared" si="20"/>
        <v>7.39999999999999</v>
      </c>
      <c r="I90" s="38">
        <f t="shared" si="15"/>
        <v>0.6166666666666658</v>
      </c>
      <c r="J90" s="42">
        <f t="shared" si="16"/>
        <v>4.638840979119173</v>
      </c>
      <c r="K90" s="38">
        <f t="shared" si="17"/>
        <v>2081.911831428685</v>
      </c>
      <c r="M90" s="40">
        <f t="shared" si="18"/>
        <v>2.876666666666667</v>
      </c>
    </row>
    <row r="91" spans="1:13" ht="12.75">
      <c r="A91" s="3">
        <f t="shared" si="19"/>
        <v>7.499999999999989</v>
      </c>
      <c r="B91" s="38">
        <f t="shared" si="12"/>
        <v>0.6249999999999991</v>
      </c>
      <c r="C91" s="40">
        <f t="shared" si="13"/>
        <v>0.8750000000000002</v>
      </c>
      <c r="D91" s="41">
        <f t="shared" si="14"/>
        <v>0.49410588440130826</v>
      </c>
      <c r="H91" s="3">
        <f t="shared" si="20"/>
        <v>7.499999999999989</v>
      </c>
      <c r="I91" s="38">
        <f t="shared" si="15"/>
        <v>0.6249999999999991</v>
      </c>
      <c r="J91" s="42">
        <f t="shared" si="16"/>
        <v>4.730446210787025</v>
      </c>
      <c r="K91" s="38">
        <f t="shared" si="17"/>
        <v>2123.024259401217</v>
      </c>
      <c r="M91" s="40">
        <f t="shared" si="18"/>
        <v>2.875</v>
      </c>
    </row>
    <row r="92" spans="1:13" ht="12.75">
      <c r="A92" s="3">
        <f t="shared" si="19"/>
        <v>7.599999999999989</v>
      </c>
      <c r="B92" s="38">
        <f t="shared" si="12"/>
        <v>0.6333333333333324</v>
      </c>
      <c r="C92" s="40">
        <f t="shared" si="13"/>
        <v>0.8733333333333335</v>
      </c>
      <c r="D92" s="41">
        <f t="shared" si="14"/>
        <v>0.5040208696443391</v>
      </c>
      <c r="H92" s="3">
        <f t="shared" si="20"/>
        <v>7.599999999999989</v>
      </c>
      <c r="I92" s="38">
        <f t="shared" si="15"/>
        <v>0.6333333333333324</v>
      </c>
      <c r="J92" s="42">
        <f t="shared" si="16"/>
        <v>4.822572484930966</v>
      </c>
      <c r="K92" s="38">
        <f t="shared" si="17"/>
        <v>2164.3705312370175</v>
      </c>
      <c r="M92" s="40">
        <f t="shared" si="18"/>
        <v>2.8733333333333335</v>
      </c>
    </row>
    <row r="93" spans="1:13" ht="12.75">
      <c r="A93" s="3">
        <f t="shared" si="19"/>
        <v>7.699999999999989</v>
      </c>
      <c r="B93" s="38">
        <f t="shared" si="12"/>
        <v>0.6416666666666657</v>
      </c>
      <c r="C93" s="40">
        <f t="shared" si="13"/>
        <v>0.8716666666666668</v>
      </c>
      <c r="D93" s="41">
        <f t="shared" si="14"/>
        <v>0.514001301518743</v>
      </c>
      <c r="H93" s="3">
        <f t="shared" si="20"/>
        <v>7.699999999999989</v>
      </c>
      <c r="I93" s="38">
        <f t="shared" si="15"/>
        <v>0.6416666666666657</v>
      </c>
      <c r="J93" s="42">
        <f t="shared" si="16"/>
        <v>4.915214545968209</v>
      </c>
      <c r="K93" s="38">
        <f t="shared" si="17"/>
        <v>2205.9482882305324</v>
      </c>
      <c r="M93" s="40">
        <f t="shared" si="18"/>
        <v>2.871666666666667</v>
      </c>
    </row>
    <row r="94" spans="1:13" ht="12.75">
      <c r="A94" s="3">
        <f t="shared" si="19"/>
        <v>7.799999999999988</v>
      </c>
      <c r="B94" s="38">
        <f t="shared" si="12"/>
        <v>0.649999999999999</v>
      </c>
      <c r="C94" s="40">
        <f t="shared" si="13"/>
        <v>0.8700000000000002</v>
      </c>
      <c r="D94" s="41">
        <f t="shared" si="14"/>
        <v>0.5240467536394046</v>
      </c>
      <c r="H94" s="3">
        <f t="shared" si="20"/>
        <v>7.799999999999988</v>
      </c>
      <c r="I94" s="38">
        <f t="shared" si="15"/>
        <v>0.649999999999999</v>
      </c>
      <c r="J94" s="42">
        <f t="shared" si="16"/>
        <v>5.0083672292071535</v>
      </c>
      <c r="K94" s="38">
        <f t="shared" si="17"/>
        <v>2247.7552124681706</v>
      </c>
      <c r="M94" s="40">
        <f t="shared" si="18"/>
        <v>2.87</v>
      </c>
    </row>
    <row r="95" spans="1:13" ht="12.75">
      <c r="A95" s="3">
        <f t="shared" si="19"/>
        <v>7.899999999999988</v>
      </c>
      <c r="B95" s="38">
        <f t="shared" si="12"/>
        <v>0.6583333333333323</v>
      </c>
      <c r="C95" s="40">
        <f t="shared" si="13"/>
        <v>0.8683333333333335</v>
      </c>
      <c r="D95" s="41">
        <f t="shared" si="14"/>
        <v>0.5341568078480037</v>
      </c>
      <c r="H95" s="3">
        <f t="shared" si="20"/>
        <v>7.899999999999988</v>
      </c>
      <c r="I95" s="38">
        <f t="shared" si="15"/>
        <v>0.6583333333333323</v>
      </c>
      <c r="J95" s="42">
        <f t="shared" si="16"/>
        <v>5.1020254580005995</v>
      </c>
      <c r="K95" s="38">
        <f t="shared" si="17"/>
        <v>2289.789025550669</v>
      </c>
      <c r="M95" s="40">
        <f t="shared" si="18"/>
        <v>2.8683333333333336</v>
      </c>
    </row>
    <row r="96" spans="1:13" ht="12.75">
      <c r="A96" s="3">
        <f t="shared" si="19"/>
        <v>7.999999999999988</v>
      </c>
      <c r="B96" s="38">
        <f t="shared" si="12"/>
        <v>0.6666666666666656</v>
      </c>
      <c r="C96" s="40">
        <f t="shared" si="13"/>
        <v>0.8666666666666669</v>
      </c>
      <c r="D96" s="41">
        <f t="shared" si="14"/>
        <v>0.5443310539518161</v>
      </c>
      <c r="H96" s="3">
        <f t="shared" si="20"/>
        <v>7.999999999999988</v>
      </c>
      <c r="I96" s="38">
        <f t="shared" si="15"/>
        <v>0.6666666666666656</v>
      </c>
      <c r="J96" s="42">
        <f t="shared" si="16"/>
        <v>5.196184241024037</v>
      </c>
      <c r="K96" s="38">
        <f t="shared" si="17"/>
        <v>2332.047487371588</v>
      </c>
      <c r="M96" s="40">
        <f t="shared" si="18"/>
        <v>2.8666666666666667</v>
      </c>
    </row>
    <row r="97" spans="1:13" ht="12.75">
      <c r="A97" s="3">
        <f t="shared" si="19"/>
        <v>8.099999999999987</v>
      </c>
      <c r="B97" s="38">
        <f t="shared" si="12"/>
        <v>0.6749999999999989</v>
      </c>
      <c r="C97" s="40">
        <f t="shared" si="13"/>
        <v>0.8650000000000002</v>
      </c>
      <c r="D97" s="41">
        <f t="shared" si="14"/>
        <v>0.5545690894739794</v>
      </c>
      <c r="H97" s="3">
        <f t="shared" si="20"/>
        <v>8.099999999999987</v>
      </c>
      <c r="I97" s="38">
        <f t="shared" si="15"/>
        <v>0.6749999999999989</v>
      </c>
      <c r="J97" s="42">
        <f t="shared" si="16"/>
        <v>5.290838669672027</v>
      </c>
      <c r="K97" s="38">
        <f t="shared" si="17"/>
        <v>2374.5283949488057</v>
      </c>
      <c r="M97" s="40">
        <f t="shared" si="18"/>
        <v>2.865</v>
      </c>
    </row>
    <row r="98" spans="1:13" ht="12.75">
      <c r="A98" s="3">
        <f t="shared" si="19"/>
        <v>8.199999999999987</v>
      </c>
      <c r="B98" s="38">
        <f t="shared" si="12"/>
        <v>0.6833333333333322</v>
      </c>
      <c r="C98" s="40">
        <f t="shared" si="13"/>
        <v>0.8633333333333335</v>
      </c>
      <c r="D98" s="41">
        <f t="shared" si="14"/>
        <v>0.5648705194145842</v>
      </c>
      <c r="H98" s="3">
        <f t="shared" si="20"/>
        <v>8.199999999999987</v>
      </c>
      <c r="I98" s="38">
        <f t="shared" si="15"/>
        <v>0.6833333333333322</v>
      </c>
      <c r="J98" s="42">
        <f t="shared" si="16"/>
        <v>5.38598391556612</v>
      </c>
      <c r="K98" s="38">
        <f t="shared" si="17"/>
        <v>2417.229581306075</v>
      </c>
      <c r="M98" s="40">
        <f t="shared" si="18"/>
        <v>2.8633333333333337</v>
      </c>
    </row>
    <row r="99" spans="1:13" ht="12.75">
      <c r="A99" s="3">
        <f t="shared" si="19"/>
        <v>8.299999999999986</v>
      </c>
      <c r="B99" s="38">
        <f t="shared" si="12"/>
        <v>0.6916666666666655</v>
      </c>
      <c r="C99" s="40">
        <f t="shared" si="13"/>
        <v>0.8616666666666669</v>
      </c>
      <c r="D99" s="41">
        <f t="shared" si="14"/>
        <v>0.5752349560219963</v>
      </c>
      <c r="H99" s="3">
        <f t="shared" si="20"/>
        <v>8.299999999999986</v>
      </c>
      <c r="I99" s="38">
        <f t="shared" si="15"/>
        <v>0.6916666666666655</v>
      </c>
      <c r="J99" s="42">
        <f t="shared" si="16"/>
        <v>5.48161522816821</v>
      </c>
      <c r="K99" s="38">
        <f t="shared" si="17"/>
        <v>2460.148914401893</v>
      </c>
      <c r="M99" s="40">
        <f t="shared" si="18"/>
        <v>2.861666666666667</v>
      </c>
    </row>
    <row r="100" spans="1:13" ht="12.75">
      <c r="A100" s="3">
        <f t="shared" si="19"/>
        <v>8.399999999999986</v>
      </c>
      <c r="B100" s="38">
        <f t="shared" si="12"/>
        <v>0.6999999999999988</v>
      </c>
      <c r="C100" s="40">
        <f t="shared" si="13"/>
        <v>0.8600000000000002</v>
      </c>
      <c r="D100" s="41">
        <f t="shared" si="14"/>
        <v>0.5856620185738515</v>
      </c>
      <c r="H100" s="3">
        <f t="shared" si="20"/>
        <v>8.399999999999986</v>
      </c>
      <c r="I100" s="38">
        <f t="shared" si="15"/>
        <v>0.6999999999999988</v>
      </c>
      <c r="J100" s="42">
        <f t="shared" si="16"/>
        <v>5.577727932493648</v>
      </c>
      <c r="K100" s="38">
        <f t="shared" si="17"/>
        <v>2503.2842961031492</v>
      </c>
      <c r="M100" s="40">
        <f t="shared" si="18"/>
        <v>2.8600000000000003</v>
      </c>
    </row>
    <row r="101" spans="1:13" ht="12.75">
      <c r="A101" s="3">
        <f t="shared" si="19"/>
        <v>8.499999999999986</v>
      </c>
      <c r="B101" s="38">
        <f t="shared" si="12"/>
        <v>0.7083333333333321</v>
      </c>
      <c r="C101" s="40">
        <f t="shared" si="13"/>
        <v>0.8583333333333336</v>
      </c>
      <c r="D101" s="41">
        <f t="shared" si="14"/>
        <v>0.5961513331672045</v>
      </c>
      <c r="H101" s="3">
        <f t="shared" si="20"/>
        <v>8.499999999999986</v>
      </c>
      <c r="I101" s="38">
        <f t="shared" si="15"/>
        <v>0.7083333333333321</v>
      </c>
      <c r="J101" s="42">
        <f t="shared" si="16"/>
        <v>5.674317426918744</v>
      </c>
      <c r="K101" s="38">
        <f t="shared" si="17"/>
        <v>2546.6336612011323</v>
      </c>
      <c r="M101" s="40">
        <f t="shared" si="18"/>
        <v>2.8583333333333334</v>
      </c>
    </row>
    <row r="102" spans="1:13" ht="12.75">
      <c r="A102" s="3">
        <f t="shared" si="19"/>
        <v>8.599999999999985</v>
      </c>
      <c r="B102" s="38">
        <f t="shared" si="12"/>
        <v>0.7166666666666655</v>
      </c>
      <c r="C102" s="40">
        <f t="shared" si="13"/>
        <v>0.8566666666666669</v>
      </c>
      <c r="D102" s="41">
        <f t="shared" si="14"/>
        <v>0.6067025325173458</v>
      </c>
      <c r="H102" s="3">
        <f t="shared" si="20"/>
        <v>8.599999999999985</v>
      </c>
      <c r="I102" s="38">
        <f t="shared" si="15"/>
        <v>0.7166666666666655</v>
      </c>
      <c r="J102" s="42">
        <f t="shared" si="16"/>
        <v>5.771379181077757</v>
      </c>
      <c r="K102" s="38">
        <f t="shared" si="17"/>
        <v>2590.1949764676974</v>
      </c>
      <c r="M102" s="40">
        <f t="shared" si="18"/>
        <v>2.856666666666667</v>
      </c>
    </row>
    <row r="103" spans="1:13" ht="12.75">
      <c r="A103" s="3">
        <f t="shared" si="19"/>
        <v>8.699999999999985</v>
      </c>
      <c r="B103" s="38">
        <f t="shared" si="12"/>
        <v>0.7249999999999988</v>
      </c>
      <c r="C103" s="40">
        <f t="shared" si="13"/>
        <v>0.8550000000000002</v>
      </c>
      <c r="D103" s="41">
        <f t="shared" si="14"/>
        <v>0.6173152557648305</v>
      </c>
      <c r="H103" s="3">
        <f t="shared" si="20"/>
        <v>8.699999999999985</v>
      </c>
      <c r="I103" s="38">
        <f t="shared" si="15"/>
        <v>0.7249999999999988</v>
      </c>
      <c r="J103" s="42">
        <f t="shared" si="16"/>
        <v>5.868908733844609</v>
      </c>
      <c r="K103" s="38">
        <f t="shared" si="17"/>
        <v>2633.966239749461</v>
      </c>
      <c r="M103" s="40">
        <f t="shared" si="18"/>
        <v>2.8550000000000004</v>
      </c>
    </row>
    <row r="104" spans="1:13" ht="12.75">
      <c r="A104" s="3">
        <f t="shared" si="19"/>
        <v>8.799999999999985</v>
      </c>
      <c r="B104" s="38">
        <f t="shared" si="12"/>
        <v>0.7333333333333321</v>
      </c>
      <c r="C104" s="40">
        <f t="shared" si="13"/>
        <v>0.8533333333333336</v>
      </c>
      <c r="D104" s="41">
        <f t="shared" si="14"/>
        <v>0.6279891482902935</v>
      </c>
      <c r="H104" s="3">
        <f t="shared" si="20"/>
        <v>8.799999999999985</v>
      </c>
      <c r="I104" s="38">
        <f t="shared" si="15"/>
        <v>0.7333333333333321</v>
      </c>
      <c r="J104" s="42">
        <f t="shared" si="16"/>
        <v>5.966901691395053</v>
      </c>
      <c r="K104" s="38">
        <f t="shared" si="17"/>
        <v>2677.9454790981</v>
      </c>
      <c r="M104" s="40">
        <f t="shared" si="18"/>
        <v>2.8533333333333335</v>
      </c>
    </row>
    <row r="105" spans="1:13" ht="12.75">
      <c r="A105" s="3">
        <f t="shared" si="19"/>
        <v>8.899999999999984</v>
      </c>
      <c r="B105" s="38">
        <f t="shared" si="12"/>
        <v>0.7416666666666654</v>
      </c>
      <c r="C105" s="40">
        <f t="shared" si="13"/>
        <v>0.8516666666666669</v>
      </c>
      <c r="D105" s="41">
        <f t="shared" si="14"/>
        <v>0.6387238615366536</v>
      </c>
      <c r="H105" s="3">
        <f t="shared" si="20"/>
        <v>8.899999999999984</v>
      </c>
      <c r="I105" s="38">
        <f t="shared" si="15"/>
        <v>0.7416666666666654</v>
      </c>
      <c r="J105" s="42">
        <f t="shared" si="16"/>
        <v>6.06535372534514</v>
      </c>
      <c r="K105" s="38">
        <f t="shared" si="17"/>
        <v>2722.130751934899</v>
      </c>
      <c r="M105" s="40">
        <f t="shared" si="18"/>
        <v>2.851666666666667</v>
      </c>
    </row>
    <row r="106" spans="1:13" ht="12.75">
      <c r="A106" s="3">
        <f t="shared" si="19"/>
        <v>8.999999999999984</v>
      </c>
      <c r="B106" s="38">
        <f t="shared" si="12"/>
        <v>0.7499999999999987</v>
      </c>
      <c r="C106" s="40">
        <f t="shared" si="13"/>
        <v>0.8500000000000003</v>
      </c>
      <c r="D106" s="41">
        <f t="shared" si="14"/>
        <v>0.6495190528383272</v>
      </c>
      <c r="H106" s="3">
        <f t="shared" si="20"/>
        <v>8.999999999999984</v>
      </c>
      <c r="I106" s="38">
        <f t="shared" si="15"/>
        <v>0.7499999999999987</v>
      </c>
      <c r="J106" s="42">
        <f t="shared" si="16"/>
        <v>6.164260570962145</v>
      </c>
      <c r="K106" s="38">
        <f t="shared" si="17"/>
        <v>2766.5201442478105</v>
      </c>
      <c r="M106" s="40">
        <f t="shared" si="18"/>
        <v>2.85</v>
      </c>
    </row>
    <row r="107" spans="1:13" ht="12.75">
      <c r="A107" s="3">
        <f t="shared" si="19"/>
        <v>9.099999999999984</v>
      </c>
      <c r="B107" s="38">
        <f t="shared" si="12"/>
        <v>0.758333333333332</v>
      </c>
      <c r="C107" s="40">
        <f t="shared" si="13"/>
        <v>0.8483333333333336</v>
      </c>
      <c r="D107" s="41">
        <f t="shared" si="14"/>
        <v>0.6603743852571066</v>
      </c>
      <c r="H107" s="3">
        <f t="shared" si="20"/>
        <v>9.099999999999984</v>
      </c>
      <c r="I107" s="38">
        <f t="shared" si="15"/>
        <v>0.758333333333332</v>
      </c>
      <c r="J107" s="42">
        <f t="shared" si="16"/>
        <v>6.263618025444394</v>
      </c>
      <c r="K107" s="38">
        <f t="shared" si="17"/>
        <v>2811.1117698194444</v>
      </c>
      <c r="M107" s="40">
        <f t="shared" si="18"/>
        <v>2.8483333333333336</v>
      </c>
    </row>
    <row r="108" spans="1:4" ht="12.75">
      <c r="A108" s="3">
        <f t="shared" si="19"/>
        <v>9.199999999999983</v>
      </c>
      <c r="B108" s="38">
        <f t="shared" si="12"/>
        <v>0.7666666666666653</v>
      </c>
      <c r="C108" s="40">
        <f t="shared" si="13"/>
        <v>0.8466666666666669</v>
      </c>
      <c r="D108" s="41">
        <f t="shared" si="14"/>
        <v>0.6712895274243649</v>
      </c>
    </row>
    <row r="109" spans="2:4" ht="12.75">
      <c r="B109" s="38">
        <f t="shared" si="12"/>
        <v>0</v>
      </c>
      <c r="D109" s="41">
        <f t="shared" si="14"/>
        <v>0</v>
      </c>
    </row>
    <row r="110" spans="2:4" ht="12.75">
      <c r="B110" s="38">
        <f t="shared" si="12"/>
        <v>0</v>
      </c>
      <c r="D110" s="41">
        <f t="shared" si="14"/>
        <v>0</v>
      </c>
    </row>
    <row r="111" spans="2:4" ht="12.75">
      <c r="B111" s="38">
        <f t="shared" si="12"/>
        <v>0</v>
      </c>
      <c r="D111" s="41">
        <f t="shared" si="14"/>
        <v>0</v>
      </c>
    </row>
    <row r="112" ht="12.75">
      <c r="B112" s="38">
        <f t="shared" si="12"/>
        <v>0</v>
      </c>
    </row>
    <row r="113" ht="12.75">
      <c r="B113" s="38">
        <f t="shared" si="12"/>
        <v>0</v>
      </c>
    </row>
  </sheetData>
  <printOptions gridLines="1"/>
  <pageMargins left="0.75" right="0.75" top="1" bottom="1" header="0.5" footer="0.5"/>
  <pageSetup fitToHeight="1" fitToWidth="1" horizontalDpi="300" verticalDpi="3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workbookViewId="0" topLeftCell="A1">
      <selection activeCell="F3" sqref="F3"/>
    </sheetView>
  </sheetViews>
  <sheetFormatPr defaultColWidth="9.140625" defaultRowHeight="12.75"/>
  <cols>
    <col min="1" max="1" width="9.140625" style="39" customWidth="1"/>
    <col min="2" max="2" width="12.8515625" style="39" customWidth="1"/>
    <col min="3" max="3" width="10.8515625" style="39" hidden="1" customWidth="1"/>
    <col min="4" max="4" width="10.00390625" style="39" customWidth="1"/>
    <col min="5" max="5" width="11.57421875" style="39" customWidth="1"/>
    <col min="6" max="6" width="12.7109375" style="39" customWidth="1"/>
    <col min="7" max="7" width="26.140625" style="39" customWidth="1"/>
    <col min="8" max="10" width="9.140625" style="39" customWidth="1"/>
    <col min="11" max="11" width="10.8515625" style="39" customWidth="1"/>
    <col min="12" max="12" width="9.00390625" style="39" customWidth="1"/>
    <col min="13" max="13" width="9.140625" style="39" hidden="1" customWidth="1"/>
    <col min="14" max="16384" width="9.140625" style="39" customWidth="1"/>
  </cols>
  <sheetData>
    <row r="1" ht="12.75">
      <c r="A1" s="1" t="s">
        <v>63</v>
      </c>
    </row>
    <row r="4" spans="1:3" ht="18.75">
      <c r="A4" s="1"/>
      <c r="B4" s="2" t="s">
        <v>64</v>
      </c>
      <c r="C4" s="2" t="s">
        <v>64</v>
      </c>
    </row>
    <row r="7" spans="1:2" ht="12.75">
      <c r="A7" s="1"/>
      <c r="B7" s="32" t="s">
        <v>65</v>
      </c>
    </row>
    <row r="8" ht="14.25">
      <c r="B8" s="1" t="s">
        <v>57</v>
      </c>
    </row>
    <row r="9" ht="12.75">
      <c r="B9" s="1" t="s">
        <v>66</v>
      </c>
    </row>
    <row r="10" ht="12.75">
      <c r="B10" s="1" t="s">
        <v>67</v>
      </c>
    </row>
    <row r="13" spans="1:8" ht="12.75">
      <c r="A13" s="1" t="s">
        <v>68</v>
      </c>
      <c r="H13" s="1" t="s">
        <v>69</v>
      </c>
    </row>
    <row r="15" spans="1:14" ht="12.75">
      <c r="A15" s="34" t="s">
        <v>52</v>
      </c>
      <c r="B15" s="34" t="s">
        <v>53</v>
      </c>
      <c r="C15" s="34" t="s">
        <v>70</v>
      </c>
      <c r="D15" s="34" t="s">
        <v>71</v>
      </c>
      <c r="E15" s="34" t="s">
        <v>72</v>
      </c>
      <c r="F15" s="34" t="s">
        <v>73</v>
      </c>
      <c r="G15" s="32"/>
      <c r="H15" s="34" t="s">
        <v>52</v>
      </c>
      <c r="I15" s="34" t="s">
        <v>53</v>
      </c>
      <c r="J15" s="34" t="s">
        <v>72</v>
      </c>
      <c r="K15" s="34" t="s">
        <v>73</v>
      </c>
      <c r="L15" s="32"/>
      <c r="M15" s="34" t="s">
        <v>70</v>
      </c>
      <c r="N15" s="32"/>
    </row>
    <row r="17" spans="1:13" ht="12.75">
      <c r="A17" s="3">
        <v>0.5</v>
      </c>
      <c r="B17" s="38">
        <f>A17/12</f>
        <v>0.041666666666666664</v>
      </c>
      <c r="C17" s="41">
        <f>2-(0.2*B17)</f>
        <v>1.9916666666666667</v>
      </c>
      <c r="D17" s="41">
        <f>B17^1.5</f>
        <v>0.008505172717997143</v>
      </c>
      <c r="E17" s="42">
        <f>3.33*(C17*D17)</f>
        <v>0.05640843175893655</v>
      </c>
      <c r="F17" s="38">
        <f>E17*448.8</f>
        <v>25.31610417341072</v>
      </c>
      <c r="H17" s="3">
        <v>0.5</v>
      </c>
      <c r="I17" s="38">
        <f>H17/12</f>
        <v>0.041666666666666664</v>
      </c>
      <c r="J17" s="42">
        <f>3.33*(M17*D17)</f>
        <v>0.11305288206079753</v>
      </c>
      <c r="K17" s="38">
        <f>J17*448.8</f>
        <v>50.738133468885934</v>
      </c>
      <c r="M17" s="40">
        <f>4-(0.2*B17)</f>
        <v>3.9916666666666667</v>
      </c>
    </row>
    <row r="18" spans="1:13" ht="12.75">
      <c r="A18" s="3">
        <f>A17+0.1</f>
        <v>0.6</v>
      </c>
      <c r="B18" s="38">
        <f aca="true" t="shared" si="0" ref="B18:B81">A18/12</f>
        <v>0.049999999999999996</v>
      </c>
      <c r="C18" s="41">
        <f>2-(0.2*B18)</f>
        <v>1.99</v>
      </c>
      <c r="D18" s="41">
        <f aca="true" t="shared" si="1" ref="D18:D81">B18^1.5</f>
        <v>0.011180339887498938</v>
      </c>
      <c r="E18" s="42">
        <f>3.33*(C18*D18)</f>
        <v>0.07408875833248922</v>
      </c>
      <c r="F18" s="38">
        <f aca="true" t="shared" si="2" ref="F18:F81">E18*448.8</f>
        <v>33.25103473962116</v>
      </c>
      <c r="H18" s="3">
        <f>H17+0.1</f>
        <v>0.6</v>
      </c>
      <c r="I18" s="38">
        <f aca="true" t="shared" si="3" ref="I18:I81">H18/12</f>
        <v>0.049999999999999996</v>
      </c>
      <c r="J18" s="42">
        <f aca="true" t="shared" si="4" ref="J18:J81">3.33*(M18*D18)</f>
        <v>0.14854982198323213</v>
      </c>
      <c r="K18" s="38">
        <f aca="true" t="shared" si="5" ref="K18:K81">J18*448.8</f>
        <v>66.66916010607459</v>
      </c>
      <c r="M18" s="40">
        <f aca="true" t="shared" si="6" ref="M18:M81">4-(0.2*B18)</f>
        <v>3.99</v>
      </c>
    </row>
    <row r="19" spans="1:13" ht="12.75">
      <c r="A19" s="3">
        <f aca="true" t="shared" si="7" ref="A19:A82">A18+0.1</f>
        <v>0.7</v>
      </c>
      <c r="B19" s="38">
        <f t="shared" si="0"/>
        <v>0.05833333333333333</v>
      </c>
      <c r="C19" s="41">
        <f aca="true" t="shared" si="8" ref="C19:C82">2-(0.2*B19)</f>
        <v>1.9883333333333333</v>
      </c>
      <c r="D19" s="41">
        <f t="shared" si="1"/>
        <v>0.014088838503239732</v>
      </c>
      <c r="E19" s="42">
        <f aca="true" t="shared" si="9" ref="E19:E82">3.33*(C19*D19)</f>
        <v>0.09328431305572576</v>
      </c>
      <c r="F19" s="38">
        <f t="shared" si="2"/>
        <v>41.86599969940973</v>
      </c>
      <c r="H19" s="3">
        <f aca="true" t="shared" si="10" ref="H19:H82">H18+0.1</f>
        <v>0.7</v>
      </c>
      <c r="I19" s="38">
        <f t="shared" si="3"/>
        <v>0.05833333333333333</v>
      </c>
      <c r="J19" s="42">
        <f t="shared" si="4"/>
        <v>0.18711597748730238</v>
      </c>
      <c r="K19" s="38">
        <f t="shared" si="5"/>
        <v>83.97765069630131</v>
      </c>
      <c r="M19" s="40">
        <f t="shared" si="6"/>
        <v>3.9883333333333333</v>
      </c>
    </row>
    <row r="20" spans="1:13" ht="12.75">
      <c r="A20" s="3">
        <f t="shared" si="7"/>
        <v>0.7999999999999999</v>
      </c>
      <c r="B20" s="38">
        <f t="shared" si="0"/>
        <v>0.06666666666666667</v>
      </c>
      <c r="C20" s="41">
        <f t="shared" si="8"/>
        <v>1.9866666666666666</v>
      </c>
      <c r="D20" s="41">
        <f t="shared" si="1"/>
        <v>0.017213259316477412</v>
      </c>
      <c r="E20" s="42">
        <f t="shared" si="9"/>
        <v>0.11387603833408796</v>
      </c>
      <c r="F20" s="38">
        <f t="shared" si="2"/>
        <v>51.10756600433868</v>
      </c>
      <c r="H20" s="3">
        <f t="shared" si="10"/>
        <v>0.7999999999999999</v>
      </c>
      <c r="I20" s="38">
        <f t="shared" si="3"/>
        <v>0.06666666666666667</v>
      </c>
      <c r="J20" s="42">
        <f t="shared" si="4"/>
        <v>0.22851634538182755</v>
      </c>
      <c r="K20" s="38">
        <f t="shared" si="5"/>
        <v>102.55813580736421</v>
      </c>
      <c r="M20" s="40">
        <f t="shared" si="6"/>
        <v>3.986666666666667</v>
      </c>
    </row>
    <row r="21" spans="1:13" ht="12.75">
      <c r="A21" s="3">
        <f t="shared" si="7"/>
        <v>0.8999999999999999</v>
      </c>
      <c r="B21" s="38">
        <f t="shared" si="0"/>
        <v>0.075</v>
      </c>
      <c r="C21" s="41">
        <f t="shared" si="8"/>
        <v>1.985</v>
      </c>
      <c r="D21" s="41">
        <f t="shared" si="1"/>
        <v>0.020539595906443726</v>
      </c>
      <c r="E21" s="42">
        <f t="shared" si="9"/>
        <v>0.13576775592138837</v>
      </c>
      <c r="F21" s="38">
        <f t="shared" si="2"/>
        <v>60.9325688575191</v>
      </c>
      <c r="H21" s="3">
        <f t="shared" si="10"/>
        <v>0.8999999999999999</v>
      </c>
      <c r="I21" s="38">
        <f t="shared" si="3"/>
        <v>0.075</v>
      </c>
      <c r="J21" s="42">
        <f t="shared" si="4"/>
        <v>0.2725614646583036</v>
      </c>
      <c r="K21" s="38">
        <f t="shared" si="5"/>
        <v>122.32558533864666</v>
      </c>
      <c r="M21" s="40">
        <f t="shared" si="6"/>
        <v>3.985</v>
      </c>
    </row>
    <row r="22" spans="1:13" ht="12.75">
      <c r="A22" s="3">
        <f t="shared" si="7"/>
        <v>0.9999999999999999</v>
      </c>
      <c r="B22" s="38">
        <f t="shared" si="0"/>
        <v>0.08333333333333333</v>
      </c>
      <c r="C22" s="41">
        <f t="shared" si="8"/>
        <v>1.9833333333333334</v>
      </c>
      <c r="D22" s="41">
        <f t="shared" si="1"/>
        <v>0.0240562612162344</v>
      </c>
      <c r="E22" s="42">
        <f t="shared" si="9"/>
        <v>0.1588795772026201</v>
      </c>
      <c r="F22" s="38">
        <f t="shared" si="2"/>
        <v>71.30515424853591</v>
      </c>
      <c r="H22" s="3">
        <f t="shared" si="10"/>
        <v>0.9999999999999999</v>
      </c>
      <c r="I22" s="38">
        <f t="shared" si="3"/>
        <v>0.08333333333333333</v>
      </c>
      <c r="J22" s="42">
        <f t="shared" si="4"/>
        <v>0.3190942769027412</v>
      </c>
      <c r="K22" s="38">
        <f t="shared" si="5"/>
        <v>143.20951147395027</v>
      </c>
      <c r="M22" s="40">
        <f t="shared" si="6"/>
        <v>3.9833333333333334</v>
      </c>
    </row>
    <row r="23" spans="1:13" ht="12.75">
      <c r="A23" s="3">
        <f t="shared" si="7"/>
        <v>1.0999999999999999</v>
      </c>
      <c r="B23" s="38">
        <f t="shared" si="0"/>
        <v>0.09166666666666666</v>
      </c>
      <c r="C23" s="41">
        <f t="shared" si="8"/>
        <v>1.9816666666666667</v>
      </c>
      <c r="D23" s="41">
        <f t="shared" si="1"/>
        <v>0.027753461579227007</v>
      </c>
      <c r="E23" s="42">
        <f t="shared" si="9"/>
        <v>0.18314370528824006</v>
      </c>
      <c r="F23" s="38">
        <f t="shared" si="2"/>
        <v>82.19489493336214</v>
      </c>
      <c r="H23" s="3">
        <f t="shared" si="10"/>
        <v>1.0999999999999999</v>
      </c>
      <c r="I23" s="38">
        <f t="shared" si="3"/>
        <v>0.09166666666666666</v>
      </c>
      <c r="J23" s="42">
        <f t="shared" si="4"/>
        <v>0.3679817594058919</v>
      </c>
      <c r="K23" s="38">
        <f t="shared" si="5"/>
        <v>165.1502136213643</v>
      </c>
      <c r="M23" s="40">
        <f t="shared" si="6"/>
        <v>3.9816666666666665</v>
      </c>
    </row>
    <row r="24" spans="1:13" ht="12.75">
      <c r="A24" s="3">
        <f t="shared" si="7"/>
        <v>1.2</v>
      </c>
      <c r="B24" s="38">
        <f t="shared" si="0"/>
        <v>0.09999999999999999</v>
      </c>
      <c r="C24" s="41">
        <f t="shared" si="8"/>
        <v>1.98</v>
      </c>
      <c r="D24" s="41">
        <f t="shared" si="1"/>
        <v>0.031622776601683784</v>
      </c>
      <c r="E24" s="42">
        <f t="shared" si="9"/>
        <v>0.2085016152455419</v>
      </c>
      <c r="F24" s="38">
        <f t="shared" si="2"/>
        <v>93.57552492219921</v>
      </c>
      <c r="H24" s="3">
        <f t="shared" si="10"/>
        <v>1.2</v>
      </c>
      <c r="I24" s="38">
        <f t="shared" si="3"/>
        <v>0.09999999999999999</v>
      </c>
      <c r="J24" s="42">
        <f t="shared" si="4"/>
        <v>0.41910930741275587</v>
      </c>
      <c r="K24" s="38">
        <f t="shared" si="5"/>
        <v>188.09625716684485</v>
      </c>
      <c r="M24" s="40">
        <f t="shared" si="6"/>
        <v>3.98</v>
      </c>
    </row>
    <row r="25" spans="1:13" ht="12.75">
      <c r="A25" s="3">
        <f t="shared" si="7"/>
        <v>1.3</v>
      </c>
      <c r="B25" s="38">
        <f t="shared" si="0"/>
        <v>0.10833333333333334</v>
      </c>
      <c r="C25" s="41">
        <f t="shared" si="8"/>
        <v>1.9783333333333333</v>
      </c>
      <c r="D25" s="41">
        <f t="shared" si="1"/>
        <v>0.03565686521607076</v>
      </c>
      <c r="E25" s="42">
        <f t="shared" si="9"/>
        <v>0.23490207951369174</v>
      </c>
      <c r="F25" s="38">
        <f t="shared" si="2"/>
        <v>105.42405328574486</v>
      </c>
      <c r="H25" s="3">
        <f t="shared" si="10"/>
        <v>1.3</v>
      </c>
      <c r="I25" s="38">
        <f t="shared" si="3"/>
        <v>0.10833333333333334</v>
      </c>
      <c r="J25" s="42">
        <f t="shared" si="4"/>
        <v>0.4723768018527231</v>
      </c>
      <c r="K25" s="38">
        <f t="shared" si="5"/>
        <v>212.00270867150215</v>
      </c>
      <c r="M25" s="40">
        <f t="shared" si="6"/>
        <v>3.9783333333333335</v>
      </c>
    </row>
    <row r="26" spans="1:13" ht="12.75">
      <c r="A26" s="3">
        <f t="shared" si="7"/>
        <v>1.4000000000000001</v>
      </c>
      <c r="B26" s="38">
        <f t="shared" si="0"/>
        <v>0.11666666666666668</v>
      </c>
      <c r="C26" s="41">
        <f t="shared" si="8"/>
        <v>1.9766666666666666</v>
      </c>
      <c r="D26" s="41">
        <f t="shared" si="1"/>
        <v>0.03984925297873178</v>
      </c>
      <c r="E26" s="42">
        <f t="shared" si="9"/>
        <v>0.26229973788190614</v>
      </c>
      <c r="F26" s="38">
        <f t="shared" si="2"/>
        <v>117.72012236139948</v>
      </c>
      <c r="H26" s="3">
        <f t="shared" si="10"/>
        <v>1.4000000000000001</v>
      </c>
      <c r="I26" s="38">
        <f t="shared" si="3"/>
        <v>0.11666666666666668</v>
      </c>
      <c r="J26" s="42">
        <f t="shared" si="4"/>
        <v>0.5276957627202598</v>
      </c>
      <c r="K26" s="38">
        <f t="shared" si="5"/>
        <v>236.82985830885258</v>
      </c>
      <c r="M26" s="40">
        <f t="shared" si="6"/>
        <v>3.9766666666666666</v>
      </c>
    </row>
    <row r="27" spans="1:13" ht="12.75">
      <c r="A27" s="3">
        <f t="shared" si="7"/>
        <v>1.5000000000000002</v>
      </c>
      <c r="B27" s="38">
        <f t="shared" si="0"/>
        <v>0.12500000000000003</v>
      </c>
      <c r="C27" s="41">
        <f t="shared" si="8"/>
        <v>1.975</v>
      </c>
      <c r="D27" s="41">
        <f t="shared" si="1"/>
        <v>0.044194173824159244</v>
      </c>
      <c r="E27" s="42">
        <f t="shared" si="9"/>
        <v>0.2906540326980393</v>
      </c>
      <c r="F27" s="38">
        <f t="shared" si="2"/>
        <v>130.44552987488004</v>
      </c>
      <c r="H27" s="3">
        <f t="shared" si="10"/>
        <v>1.5000000000000002</v>
      </c>
      <c r="I27" s="38">
        <f t="shared" si="3"/>
        <v>0.12500000000000003</v>
      </c>
      <c r="J27" s="42">
        <f t="shared" si="4"/>
        <v>0.5849872303669399</v>
      </c>
      <c r="K27" s="38">
        <f t="shared" si="5"/>
        <v>262.5422689886826</v>
      </c>
      <c r="M27" s="40">
        <f t="shared" si="6"/>
        <v>3.975</v>
      </c>
    </row>
    <row r="28" spans="1:13" ht="12.75">
      <c r="A28" s="3">
        <f t="shared" si="7"/>
        <v>1.6000000000000003</v>
      </c>
      <c r="B28" s="38">
        <f t="shared" si="0"/>
        <v>0.13333333333333336</v>
      </c>
      <c r="C28" s="41">
        <f t="shared" si="8"/>
        <v>1.9733333333333334</v>
      </c>
      <c r="D28" s="41">
        <f t="shared" si="1"/>
        <v>0.04868644955601478</v>
      </c>
      <c r="E28" s="42">
        <f t="shared" si="9"/>
        <v>0.31992839732248435</v>
      </c>
      <c r="F28" s="38">
        <f t="shared" si="2"/>
        <v>143.58386471833097</v>
      </c>
      <c r="H28" s="3">
        <f t="shared" si="10"/>
        <v>1.6000000000000003</v>
      </c>
      <c r="I28" s="38">
        <f t="shared" si="3"/>
        <v>0.13333333333333336</v>
      </c>
      <c r="J28" s="42">
        <f t="shared" si="4"/>
        <v>0.6441801513655427</v>
      </c>
      <c r="K28" s="38">
        <f t="shared" si="5"/>
        <v>289.1080519328556</v>
      </c>
      <c r="M28" s="40">
        <f t="shared" si="6"/>
        <v>3.973333333333333</v>
      </c>
    </row>
    <row r="29" spans="1:13" ht="12.75">
      <c r="A29" s="3">
        <f t="shared" si="7"/>
        <v>1.7000000000000004</v>
      </c>
      <c r="B29" s="38">
        <f t="shared" si="0"/>
        <v>0.1416666666666667</v>
      </c>
      <c r="C29" s="41">
        <f t="shared" si="8"/>
        <v>1.9716666666666667</v>
      </c>
      <c r="D29" s="41">
        <f t="shared" si="1"/>
        <v>0.05332139623355993</v>
      </c>
      <c r="E29" s="42">
        <f t="shared" si="9"/>
        <v>0.3500896251808727</v>
      </c>
      <c r="F29" s="38">
        <f t="shared" si="2"/>
        <v>157.12022378117567</v>
      </c>
      <c r="H29" s="3">
        <f t="shared" si="10"/>
        <v>1.7000000000000004</v>
      </c>
      <c r="I29" s="38">
        <f t="shared" si="3"/>
        <v>0.1416666666666667</v>
      </c>
      <c r="J29" s="42">
        <f t="shared" si="4"/>
        <v>0.705210124096382</v>
      </c>
      <c r="K29" s="38">
        <f t="shared" si="5"/>
        <v>316.49830369445624</v>
      </c>
      <c r="M29" s="40">
        <f t="shared" si="6"/>
        <v>3.9716666666666667</v>
      </c>
    </row>
    <row r="30" spans="1:13" ht="12.75">
      <c r="A30" s="3">
        <f t="shared" si="7"/>
        <v>1.8000000000000005</v>
      </c>
      <c r="B30" s="38">
        <f t="shared" si="0"/>
        <v>0.15000000000000005</v>
      </c>
      <c r="C30" s="41">
        <f t="shared" si="8"/>
        <v>1.97</v>
      </c>
      <c r="D30" s="41">
        <f t="shared" si="1"/>
        <v>0.05809475019311128</v>
      </c>
      <c r="E30" s="42">
        <f t="shared" si="9"/>
        <v>0.38110737074182927</v>
      </c>
      <c r="F30" s="38">
        <f t="shared" si="2"/>
        <v>171.04098798893298</v>
      </c>
      <c r="H30" s="3">
        <f t="shared" si="10"/>
        <v>1.8000000000000005</v>
      </c>
      <c r="I30" s="38">
        <f t="shared" si="3"/>
        <v>0.15000000000000005</v>
      </c>
      <c r="J30" s="42">
        <f t="shared" si="4"/>
        <v>0.7680184070279504</v>
      </c>
      <c r="K30" s="38">
        <f t="shared" si="5"/>
        <v>344.6866610741442</v>
      </c>
      <c r="M30" s="40">
        <f t="shared" si="6"/>
        <v>3.97</v>
      </c>
    </row>
    <row r="31" spans="1:13" ht="12.75">
      <c r="A31" s="3">
        <f t="shared" si="7"/>
        <v>1.9000000000000006</v>
      </c>
      <c r="B31" s="38">
        <f t="shared" si="0"/>
        <v>0.15833333333333338</v>
      </c>
      <c r="C31" s="41">
        <f t="shared" si="8"/>
        <v>1.9683333333333333</v>
      </c>
      <c r="D31" s="41">
        <f t="shared" si="1"/>
        <v>0.06300260870554256</v>
      </c>
      <c r="E31" s="42">
        <f t="shared" si="9"/>
        <v>0.41295374889091396</v>
      </c>
      <c r="F31" s="38">
        <f t="shared" si="2"/>
        <v>185.33364250224218</v>
      </c>
      <c r="H31" s="3">
        <f t="shared" si="10"/>
        <v>1.9000000000000006</v>
      </c>
      <c r="I31" s="38">
        <f t="shared" si="3"/>
        <v>0.15833333333333338</v>
      </c>
      <c r="J31" s="42">
        <f t="shared" si="4"/>
        <v>0.8325511228698275</v>
      </c>
      <c r="K31" s="38">
        <f t="shared" si="5"/>
        <v>373.64894394397857</v>
      </c>
      <c r="M31" s="40">
        <f t="shared" si="6"/>
        <v>3.9683333333333333</v>
      </c>
    </row>
    <row r="32" spans="1:13" ht="12.75">
      <c r="A32" s="3">
        <f t="shared" si="7"/>
        <v>2.0000000000000004</v>
      </c>
      <c r="B32" s="38">
        <f t="shared" si="0"/>
        <v>0.1666666666666667</v>
      </c>
      <c r="C32" s="41">
        <f t="shared" si="8"/>
        <v>1.9666666666666666</v>
      </c>
      <c r="D32" s="41">
        <f t="shared" si="1"/>
        <v>0.06804138174397718</v>
      </c>
      <c r="E32" s="42">
        <f t="shared" si="9"/>
        <v>0.44560300904130656</v>
      </c>
      <c r="F32" s="38">
        <f t="shared" si="2"/>
        <v>199.98663045773839</v>
      </c>
      <c r="H32" s="3">
        <f t="shared" si="10"/>
        <v>2.0000000000000004</v>
      </c>
      <c r="I32" s="38">
        <f t="shared" si="3"/>
        <v>0.1666666666666667</v>
      </c>
      <c r="J32" s="42">
        <f t="shared" si="4"/>
        <v>0.8987586114561946</v>
      </c>
      <c r="K32" s="38">
        <f t="shared" si="5"/>
        <v>403.36286482154014</v>
      </c>
      <c r="M32" s="40">
        <f t="shared" si="6"/>
        <v>3.966666666666667</v>
      </c>
    </row>
    <row r="33" spans="1:13" ht="12.75">
      <c r="A33" s="3">
        <f t="shared" si="7"/>
        <v>2.1000000000000005</v>
      </c>
      <c r="B33" s="38">
        <f t="shared" si="0"/>
        <v>0.17500000000000004</v>
      </c>
      <c r="C33" s="41">
        <f t="shared" si="8"/>
        <v>1.965</v>
      </c>
      <c r="D33" s="41">
        <f t="shared" si="1"/>
        <v>0.07320775232173161</v>
      </c>
      <c r="E33" s="42">
        <f t="shared" si="9"/>
        <v>0.4790312669296347</v>
      </c>
      <c r="F33" s="38">
        <f t="shared" si="2"/>
        <v>214.98923259802007</v>
      </c>
      <c r="H33" s="3">
        <f t="shared" si="10"/>
        <v>2.1000000000000005</v>
      </c>
      <c r="I33" s="38">
        <f t="shared" si="3"/>
        <v>0.17500000000000004</v>
      </c>
      <c r="J33" s="42">
        <f t="shared" si="4"/>
        <v>0.9665948973923673</v>
      </c>
      <c r="K33" s="38">
        <f t="shared" si="5"/>
        <v>433.80778994969444</v>
      </c>
      <c r="M33" s="40">
        <f t="shared" si="6"/>
        <v>3.965</v>
      </c>
    </row>
    <row r="34" spans="1:13" ht="12.75">
      <c r="A34" s="3">
        <f t="shared" si="7"/>
        <v>2.2000000000000006</v>
      </c>
      <c r="B34" s="38">
        <f t="shared" si="0"/>
        <v>0.18333333333333338</v>
      </c>
      <c r="C34" s="41">
        <f t="shared" si="8"/>
        <v>1.9633333333333334</v>
      </c>
      <c r="D34" s="41">
        <f t="shared" si="1"/>
        <v>0.07849864353628691</v>
      </c>
      <c r="E34" s="42">
        <f t="shared" si="9"/>
        <v>0.5132162815758902</v>
      </c>
      <c r="F34" s="38">
        <f t="shared" si="2"/>
        <v>230.3314671712595</v>
      </c>
      <c r="H34" s="3">
        <f t="shared" si="10"/>
        <v>2.2000000000000006</v>
      </c>
      <c r="I34" s="38">
        <f t="shared" si="3"/>
        <v>0.18333333333333338</v>
      </c>
      <c r="J34" s="42">
        <f t="shared" si="4"/>
        <v>1.036017247527561</v>
      </c>
      <c r="K34" s="38">
        <f t="shared" si="5"/>
        <v>464.9645406903694</v>
      </c>
      <c r="M34" s="40">
        <f t="shared" si="6"/>
        <v>3.9633333333333334</v>
      </c>
    </row>
    <row r="35" spans="1:13" ht="12.75">
      <c r="A35" s="3">
        <f t="shared" si="7"/>
        <v>2.3000000000000007</v>
      </c>
      <c r="B35" s="38">
        <f t="shared" si="0"/>
        <v>0.19166666666666674</v>
      </c>
      <c r="C35" s="41">
        <f t="shared" si="8"/>
        <v>1.9616666666666667</v>
      </c>
      <c r="D35" s="41">
        <f t="shared" si="1"/>
        <v>0.0839111909280459</v>
      </c>
      <c r="E35" s="42">
        <f t="shared" si="9"/>
        <v>0.5481372680588207</v>
      </c>
      <c r="F35" s="38">
        <f t="shared" si="2"/>
        <v>246.00400590479873</v>
      </c>
      <c r="H35" s="3">
        <f t="shared" si="10"/>
        <v>2.3000000000000007</v>
      </c>
      <c r="I35" s="38">
        <f t="shared" si="3"/>
        <v>0.19166666666666674</v>
      </c>
      <c r="J35" s="42">
        <f t="shared" si="4"/>
        <v>1.1069857996396062</v>
      </c>
      <c r="K35" s="38">
        <f t="shared" si="5"/>
        <v>496.81522687825526</v>
      </c>
      <c r="M35" s="40">
        <f t="shared" si="6"/>
        <v>3.9616666666666664</v>
      </c>
    </row>
    <row r="36" spans="1:13" ht="12.75">
      <c r="A36" s="3">
        <f t="shared" si="7"/>
        <v>2.400000000000001</v>
      </c>
      <c r="B36" s="38">
        <f t="shared" si="0"/>
        <v>0.20000000000000007</v>
      </c>
      <c r="C36" s="41">
        <f t="shared" si="8"/>
        <v>1.96</v>
      </c>
      <c r="D36" s="41">
        <f t="shared" si="1"/>
        <v>0.08944271909999162</v>
      </c>
      <c r="E36" s="42">
        <f t="shared" si="9"/>
        <v>0.5837747390218253</v>
      </c>
      <c r="F36" s="38">
        <f t="shared" si="2"/>
        <v>261.9981028729952</v>
      </c>
      <c r="H36" s="3">
        <f t="shared" si="10"/>
        <v>2.400000000000001</v>
      </c>
      <c r="I36" s="38">
        <f t="shared" si="3"/>
        <v>0.20000000000000007</v>
      </c>
      <c r="J36" s="42">
        <f t="shared" si="4"/>
        <v>1.1794632482277696</v>
      </c>
      <c r="K36" s="38">
        <f t="shared" si="5"/>
        <v>529.3431058046231</v>
      </c>
      <c r="M36" s="40">
        <f t="shared" si="6"/>
        <v>3.96</v>
      </c>
    </row>
    <row r="37" spans="1:13" ht="12.75">
      <c r="A37" s="3">
        <f t="shared" si="7"/>
        <v>2.500000000000001</v>
      </c>
      <c r="B37" s="38">
        <f t="shared" si="0"/>
        <v>0.2083333333333334</v>
      </c>
      <c r="C37" s="41">
        <f t="shared" si="8"/>
        <v>1.9583333333333333</v>
      </c>
      <c r="D37" s="41">
        <f t="shared" si="1"/>
        <v>0.09509072178909136</v>
      </c>
      <c r="E37" s="42">
        <f t="shared" si="9"/>
        <v>0.6201103694671121</v>
      </c>
      <c r="F37" s="38">
        <f t="shared" si="2"/>
        <v>278.3055338168399</v>
      </c>
      <c r="H37" s="3">
        <f t="shared" si="10"/>
        <v>2.500000000000001</v>
      </c>
      <c r="I37" s="38">
        <f t="shared" si="3"/>
        <v>0.2083333333333334</v>
      </c>
      <c r="J37" s="42">
        <f t="shared" si="4"/>
        <v>1.2534145765824607</v>
      </c>
      <c r="K37" s="38">
        <f t="shared" si="5"/>
        <v>562.5324619702084</v>
      </c>
      <c r="M37" s="40">
        <f t="shared" si="6"/>
        <v>3.9583333333333335</v>
      </c>
    </row>
    <row r="38" spans="1:13" ht="12.75">
      <c r="A38" s="3">
        <f t="shared" si="7"/>
        <v>2.600000000000001</v>
      </c>
      <c r="B38" s="38">
        <f t="shared" si="0"/>
        <v>0.21666666666666676</v>
      </c>
      <c r="C38" s="41">
        <f t="shared" si="8"/>
        <v>1.9566666666666666</v>
      </c>
      <c r="D38" s="41">
        <f t="shared" si="1"/>
        <v>0.10085284476055353</v>
      </c>
      <c r="E38" s="42">
        <f t="shared" si="9"/>
        <v>0.6571268806063386</v>
      </c>
      <c r="F38" s="38">
        <f t="shared" si="2"/>
        <v>294.91854401612477</v>
      </c>
      <c r="H38" s="3">
        <f t="shared" si="10"/>
        <v>2.600000000000001</v>
      </c>
      <c r="I38" s="38">
        <f t="shared" si="3"/>
        <v>0.21666666666666676</v>
      </c>
      <c r="J38" s="42">
        <f t="shared" si="4"/>
        <v>1.328806826711625</v>
      </c>
      <c r="K38" s="38">
        <f t="shared" si="5"/>
        <v>596.3685038281774</v>
      </c>
      <c r="M38" s="40">
        <f t="shared" si="6"/>
        <v>3.9566666666666666</v>
      </c>
    </row>
    <row r="39" spans="1:13" ht="12.75">
      <c r="A39" s="3">
        <f t="shared" si="7"/>
        <v>2.700000000000001</v>
      </c>
      <c r="B39" s="38">
        <f t="shared" si="0"/>
        <v>0.2250000000000001</v>
      </c>
      <c r="C39" s="41">
        <f t="shared" si="8"/>
        <v>1.955</v>
      </c>
      <c r="D39" s="41">
        <f t="shared" si="1"/>
        <v>0.10672687103068289</v>
      </c>
      <c r="E39" s="42">
        <f t="shared" si="9"/>
        <v>0.6948079394404002</v>
      </c>
      <c r="F39" s="38">
        <f t="shared" si="2"/>
        <v>311.8298032208516</v>
      </c>
      <c r="H39" s="3">
        <f t="shared" si="10"/>
        <v>2.700000000000001</v>
      </c>
      <c r="I39" s="38">
        <f t="shared" si="3"/>
        <v>0.2250000000000001</v>
      </c>
      <c r="J39" s="42">
        <f t="shared" si="4"/>
        <v>1.4056089005047483</v>
      </c>
      <c r="K39" s="38">
        <f t="shared" si="5"/>
        <v>630.837274546531</v>
      </c>
      <c r="M39" s="40">
        <f t="shared" si="6"/>
        <v>3.955</v>
      </c>
    </row>
    <row r="40" spans="1:13" ht="12.75">
      <c r="A40" s="3">
        <f t="shared" si="7"/>
        <v>2.800000000000001</v>
      </c>
      <c r="B40" s="38">
        <f t="shared" si="0"/>
        <v>0.23333333333333342</v>
      </c>
      <c r="C40" s="41">
        <f t="shared" si="8"/>
        <v>1.9533333333333334</v>
      </c>
      <c r="D40" s="41">
        <f t="shared" si="1"/>
        <v>0.11271070802591789</v>
      </c>
      <c r="E40" s="42">
        <f t="shared" si="9"/>
        <v>0.7331380714253855</v>
      </c>
      <c r="F40" s="38">
        <f t="shared" si="2"/>
        <v>329.032366455713</v>
      </c>
      <c r="H40" s="3">
        <f t="shared" si="10"/>
        <v>2.800000000000001</v>
      </c>
      <c r="I40" s="38">
        <f t="shared" si="3"/>
        <v>0.23333333333333342</v>
      </c>
      <c r="J40" s="42">
        <f t="shared" si="4"/>
        <v>1.4837913868779986</v>
      </c>
      <c r="K40" s="38">
        <f t="shared" si="5"/>
        <v>665.9255744308458</v>
      </c>
      <c r="M40" s="40">
        <f t="shared" si="6"/>
        <v>3.953333333333333</v>
      </c>
    </row>
    <row r="41" spans="1:13" ht="12.75">
      <c r="A41" s="3">
        <f t="shared" si="7"/>
        <v>2.9000000000000012</v>
      </c>
      <c r="B41" s="38">
        <f t="shared" si="0"/>
        <v>0.24166666666666678</v>
      </c>
      <c r="C41" s="41">
        <f t="shared" si="8"/>
        <v>1.9516666666666667</v>
      </c>
      <c r="D41" s="41">
        <f t="shared" si="1"/>
        <v>0.1188023763635629</v>
      </c>
      <c r="E41" s="42">
        <f t="shared" si="9"/>
        <v>0.7721025841056135</v>
      </c>
      <c r="F41" s="38">
        <f t="shared" si="2"/>
        <v>346.51963974659935</v>
      </c>
      <c r="H41" s="3">
        <f t="shared" si="10"/>
        <v>2.9000000000000012</v>
      </c>
      <c r="I41" s="38">
        <f t="shared" si="3"/>
        <v>0.24166666666666678</v>
      </c>
      <c r="J41" s="42">
        <f t="shared" si="4"/>
        <v>1.5633264106869424</v>
      </c>
      <c r="K41" s="38">
        <f t="shared" si="5"/>
        <v>701.6208931162998</v>
      </c>
      <c r="M41" s="40">
        <f t="shared" si="6"/>
        <v>3.9516666666666667</v>
      </c>
    </row>
    <row r="42" spans="1:13" ht="12.75">
      <c r="A42" s="3">
        <f t="shared" si="7"/>
        <v>3.0000000000000013</v>
      </c>
      <c r="B42" s="38">
        <f t="shared" si="0"/>
        <v>0.2500000000000001</v>
      </c>
      <c r="C42" s="41">
        <f t="shared" si="8"/>
        <v>1.95</v>
      </c>
      <c r="D42" s="41">
        <f t="shared" si="1"/>
        <v>0.12500000000000008</v>
      </c>
      <c r="E42" s="42">
        <f t="shared" si="9"/>
        <v>0.8116875000000006</v>
      </c>
      <c r="F42" s="38">
        <f t="shared" si="2"/>
        <v>364.2853500000003</v>
      </c>
      <c r="H42" s="3">
        <f t="shared" si="10"/>
        <v>3.0000000000000013</v>
      </c>
      <c r="I42" s="38">
        <f t="shared" si="3"/>
        <v>0.2500000000000001</v>
      </c>
      <c r="J42" s="42">
        <f t="shared" si="4"/>
        <v>1.6441875000000012</v>
      </c>
      <c r="K42" s="38">
        <f t="shared" si="5"/>
        <v>737.9113500000005</v>
      </c>
      <c r="M42" s="40">
        <f t="shared" si="6"/>
        <v>3.95</v>
      </c>
    </row>
    <row r="43" spans="1:13" ht="12.75">
      <c r="A43" s="3">
        <f t="shared" si="7"/>
        <v>3.1000000000000014</v>
      </c>
      <c r="B43" s="38">
        <f t="shared" si="0"/>
        <v>0.25833333333333347</v>
      </c>
      <c r="C43" s="41">
        <f t="shared" si="8"/>
        <v>1.9483333333333333</v>
      </c>
      <c r="D43" s="41">
        <f t="shared" si="1"/>
        <v>0.13130179753924567</v>
      </c>
      <c r="E43" s="42">
        <f t="shared" si="9"/>
        <v>0.8518794973447489</v>
      </c>
      <c r="F43" s="38">
        <f t="shared" si="2"/>
        <v>382.3235184083233</v>
      </c>
      <c r="H43" s="3">
        <f t="shared" si="10"/>
        <v>3.1000000000000014</v>
      </c>
      <c r="I43" s="38">
        <f t="shared" si="3"/>
        <v>0.25833333333333347</v>
      </c>
      <c r="J43" s="42">
        <f t="shared" si="4"/>
        <v>1.7263494689561252</v>
      </c>
      <c r="K43" s="38">
        <f t="shared" si="5"/>
        <v>774.785641667509</v>
      </c>
      <c r="M43" s="40">
        <f t="shared" si="6"/>
        <v>3.9483333333333333</v>
      </c>
    </row>
    <row r="44" spans="1:13" ht="12.75">
      <c r="A44" s="3">
        <f t="shared" si="7"/>
        <v>3.2000000000000015</v>
      </c>
      <c r="B44" s="38">
        <f t="shared" si="0"/>
        <v>0.2666666666666668</v>
      </c>
      <c r="C44" s="41">
        <f t="shared" si="8"/>
        <v>1.9466666666666665</v>
      </c>
      <c r="D44" s="41">
        <f t="shared" si="1"/>
        <v>0.13770607453181932</v>
      </c>
      <c r="E44" s="42">
        <f t="shared" si="9"/>
        <v>0.8926658575450656</v>
      </c>
      <c r="F44" s="38">
        <f t="shared" si="2"/>
        <v>400.62843686622546</v>
      </c>
      <c r="H44" s="3">
        <f t="shared" si="10"/>
        <v>3.2000000000000015</v>
      </c>
      <c r="I44" s="38">
        <f t="shared" si="3"/>
        <v>0.2666666666666668</v>
      </c>
      <c r="J44" s="42">
        <f t="shared" si="4"/>
        <v>1.8097883139269824</v>
      </c>
      <c r="K44" s="38">
        <f t="shared" si="5"/>
        <v>812.2329952904297</v>
      </c>
      <c r="M44" s="40">
        <f t="shared" si="6"/>
        <v>3.9466666666666668</v>
      </c>
    </row>
    <row r="45" spans="1:13" ht="12.75">
      <c r="A45" s="3">
        <f t="shared" si="7"/>
        <v>3.3000000000000016</v>
      </c>
      <c r="B45" s="38">
        <f t="shared" si="0"/>
        <v>0.27500000000000013</v>
      </c>
      <c r="C45" s="41">
        <f t="shared" si="8"/>
        <v>1.945</v>
      </c>
      <c r="D45" s="41">
        <f t="shared" si="1"/>
        <v>0.14421121662339592</v>
      </c>
      <c r="E45" s="42">
        <f t="shared" si="9"/>
        <v>0.9340344183872419</v>
      </c>
      <c r="F45" s="38">
        <f t="shared" si="2"/>
        <v>419.19464697219416</v>
      </c>
      <c r="H45" s="3">
        <f t="shared" si="10"/>
        <v>3.3000000000000016</v>
      </c>
      <c r="I45" s="38">
        <f t="shared" si="3"/>
        <v>0.27500000000000013</v>
      </c>
      <c r="J45" s="42">
        <f t="shared" si="4"/>
        <v>1.8944811210990586</v>
      </c>
      <c r="K45" s="38">
        <f t="shared" si="5"/>
        <v>850.2431271492576</v>
      </c>
      <c r="M45" s="40">
        <f t="shared" si="6"/>
        <v>3.945</v>
      </c>
    </row>
    <row r="46" spans="1:13" ht="12.75">
      <c r="A46" s="3">
        <f t="shared" si="7"/>
        <v>3.4000000000000017</v>
      </c>
      <c r="B46" s="38">
        <f t="shared" si="0"/>
        <v>0.2833333333333335</v>
      </c>
      <c r="C46" s="41">
        <f t="shared" si="8"/>
        <v>1.9433333333333334</v>
      </c>
      <c r="D46" s="41">
        <f t="shared" si="1"/>
        <v>0.1508156834363403</v>
      </c>
      <c r="E46" s="42">
        <f t="shared" si="9"/>
        <v>0.9759735322215891</v>
      </c>
      <c r="F46" s="38">
        <f t="shared" si="2"/>
        <v>438.0169212610492</v>
      </c>
      <c r="H46" s="3">
        <f t="shared" si="10"/>
        <v>3.4000000000000017</v>
      </c>
      <c r="I46" s="38">
        <f t="shared" si="3"/>
        <v>0.2833333333333335</v>
      </c>
      <c r="J46" s="42">
        <f t="shared" si="4"/>
        <v>1.9804059839076154</v>
      </c>
      <c r="K46" s="38">
        <f t="shared" si="5"/>
        <v>888.8062055777378</v>
      </c>
      <c r="M46" s="40">
        <f t="shared" si="6"/>
        <v>3.9433333333333334</v>
      </c>
    </row>
    <row r="47" spans="1:13" ht="12.75">
      <c r="A47" s="3">
        <f t="shared" si="7"/>
        <v>3.5000000000000018</v>
      </c>
      <c r="B47" s="38">
        <f t="shared" si="0"/>
        <v>0.2916666666666668</v>
      </c>
      <c r="C47" s="41">
        <f t="shared" si="8"/>
        <v>1.9416666666666667</v>
      </c>
      <c r="D47" s="41">
        <f t="shared" si="1"/>
        <v>0.15751800308630226</v>
      </c>
      <c r="E47" s="42">
        <f t="shared" si="9"/>
        <v>1.0184720284552589</v>
      </c>
      <c r="F47" s="38">
        <f t="shared" si="2"/>
        <v>457.0902463707202</v>
      </c>
      <c r="H47" s="3">
        <f t="shared" si="10"/>
        <v>3.5000000000000018</v>
      </c>
      <c r="I47" s="38">
        <f t="shared" si="3"/>
        <v>0.2916666666666668</v>
      </c>
      <c r="J47" s="42">
        <f t="shared" si="4"/>
        <v>2.067541929010032</v>
      </c>
      <c r="K47" s="38">
        <f t="shared" si="5"/>
        <v>927.9128177397023</v>
      </c>
      <c r="M47" s="40">
        <f t="shared" si="6"/>
        <v>3.9416666666666664</v>
      </c>
    </row>
    <row r="48" spans="1:13" ht="12.75">
      <c r="A48" s="3">
        <f t="shared" si="7"/>
        <v>3.600000000000002</v>
      </c>
      <c r="B48" s="38">
        <f t="shared" si="0"/>
        <v>0.30000000000000016</v>
      </c>
      <c r="C48" s="41">
        <f t="shared" si="8"/>
        <v>1.94</v>
      </c>
      <c r="D48" s="41">
        <f t="shared" si="1"/>
        <v>0.16431676725154998</v>
      </c>
      <c r="E48" s="42">
        <f t="shared" si="9"/>
        <v>1.0615191797984633</v>
      </c>
      <c r="F48" s="38">
        <f t="shared" si="2"/>
        <v>476.40980789355035</v>
      </c>
      <c r="H48" s="3">
        <f t="shared" si="10"/>
        <v>3.600000000000002</v>
      </c>
      <c r="I48" s="38">
        <f t="shared" si="3"/>
        <v>0.30000000000000016</v>
      </c>
      <c r="J48" s="42">
        <f t="shared" si="4"/>
        <v>2.155868849693786</v>
      </c>
      <c r="K48" s="38">
        <f t="shared" si="5"/>
        <v>967.5539397425712</v>
      </c>
      <c r="M48" s="40">
        <f t="shared" si="6"/>
        <v>3.94</v>
      </c>
    </row>
    <row r="49" spans="1:13" ht="12.75">
      <c r="A49" s="3">
        <f t="shared" si="7"/>
        <v>3.700000000000002</v>
      </c>
      <c r="B49" s="38">
        <f t="shared" si="0"/>
        <v>0.3083333333333335</v>
      </c>
      <c r="C49" s="41">
        <f t="shared" si="8"/>
        <v>1.9383333333333332</v>
      </c>
      <c r="D49" s="41">
        <f t="shared" si="1"/>
        <v>0.17121062672539852</v>
      </c>
      <c r="E49" s="42">
        <f t="shared" si="9"/>
        <v>1.1051046717930935</v>
      </c>
      <c r="F49" s="38">
        <f t="shared" si="2"/>
        <v>495.9709767007404</v>
      </c>
      <c r="H49" s="3">
        <f t="shared" si="10"/>
        <v>3.700000000000002</v>
      </c>
      <c r="I49" s="38">
        <f t="shared" si="3"/>
        <v>0.3083333333333335</v>
      </c>
      <c r="J49" s="42">
        <f t="shared" si="4"/>
        <v>2.2453674457842476</v>
      </c>
      <c r="K49" s="38">
        <f t="shared" si="5"/>
        <v>1007.7209096679703</v>
      </c>
      <c r="M49" s="40">
        <f t="shared" si="6"/>
        <v>3.9383333333333335</v>
      </c>
    </row>
    <row r="50" spans="1:13" ht="12.75">
      <c r="A50" s="3">
        <f t="shared" si="7"/>
        <v>3.800000000000002</v>
      </c>
      <c r="B50" s="38">
        <f t="shared" si="0"/>
        <v>0.3166666666666668</v>
      </c>
      <c r="C50" s="41">
        <f t="shared" si="8"/>
        <v>1.9366666666666665</v>
      </c>
      <c r="D50" s="41">
        <f t="shared" si="1"/>
        <v>0.17819828739252708</v>
      </c>
      <c r="E50" s="42">
        <f t="shared" si="9"/>
        <v>1.1492185752231463</v>
      </c>
      <c r="F50" s="38">
        <f t="shared" si="2"/>
        <v>515.7692965601481</v>
      </c>
      <c r="H50" s="3">
        <f t="shared" si="10"/>
        <v>3.800000000000002</v>
      </c>
      <c r="I50" s="38">
        <f t="shared" si="3"/>
        <v>0.3166666666666668</v>
      </c>
      <c r="J50" s="42">
        <f t="shared" si="4"/>
        <v>2.336019169257377</v>
      </c>
      <c r="K50" s="38">
        <f t="shared" si="5"/>
        <v>1048.4054031627109</v>
      </c>
      <c r="M50" s="40">
        <f t="shared" si="6"/>
        <v>3.9366666666666665</v>
      </c>
    </row>
    <row r="51" spans="1:13" ht="12.75">
      <c r="A51" s="3">
        <f t="shared" si="7"/>
        <v>3.900000000000002</v>
      </c>
      <c r="B51" s="38">
        <f t="shared" si="0"/>
        <v>0.3250000000000002</v>
      </c>
      <c r="C51" s="41">
        <f t="shared" si="8"/>
        <v>1.935</v>
      </c>
      <c r="D51" s="41">
        <f t="shared" si="1"/>
        <v>0.18527850657861006</v>
      </c>
      <c r="E51" s="42">
        <f t="shared" si="9"/>
        <v>1.193851321064603</v>
      </c>
      <c r="F51" s="38">
        <f t="shared" si="2"/>
        <v>535.8004728937938</v>
      </c>
      <c r="H51" s="3">
        <f t="shared" si="10"/>
        <v>3.900000000000002</v>
      </c>
      <c r="I51" s="38">
        <f t="shared" si="3"/>
        <v>0.3250000000000002</v>
      </c>
      <c r="J51" s="42">
        <f t="shared" si="4"/>
        <v>2.4278061748781457</v>
      </c>
      <c r="K51" s="38">
        <f t="shared" si="5"/>
        <v>1089.5994112853118</v>
      </c>
      <c r="M51" s="40">
        <f t="shared" si="6"/>
        <v>3.935</v>
      </c>
    </row>
    <row r="52" spans="1:13" ht="12.75">
      <c r="A52" s="3">
        <f t="shared" si="7"/>
        <v>4.000000000000002</v>
      </c>
      <c r="B52" s="38">
        <f t="shared" si="0"/>
        <v>0.3333333333333335</v>
      </c>
      <c r="C52" s="41">
        <f t="shared" si="8"/>
        <v>1.9333333333333333</v>
      </c>
      <c r="D52" s="41">
        <f t="shared" si="1"/>
        <v>0.19245008972987535</v>
      </c>
      <c r="E52" s="42">
        <f t="shared" si="9"/>
        <v>1.2389936776809376</v>
      </c>
      <c r="F52" s="38">
        <f t="shared" si="2"/>
        <v>556.0603625432049</v>
      </c>
      <c r="H52" s="3">
        <f t="shared" si="10"/>
        <v>4.000000000000002</v>
      </c>
      <c r="I52" s="38">
        <f t="shared" si="3"/>
        <v>0.3333333333333335</v>
      </c>
      <c r="J52" s="42">
        <f t="shared" si="4"/>
        <v>2.5207112752819074</v>
      </c>
      <c r="K52" s="38">
        <f t="shared" si="5"/>
        <v>1131.2952203465202</v>
      </c>
      <c r="M52" s="40">
        <f t="shared" si="6"/>
        <v>3.933333333333333</v>
      </c>
    </row>
    <row r="53" spans="1:13" ht="12.75">
      <c r="A53" s="3">
        <f t="shared" si="7"/>
        <v>4.100000000000001</v>
      </c>
      <c r="B53" s="38">
        <f t="shared" si="0"/>
        <v>0.3416666666666668</v>
      </c>
      <c r="C53" s="41">
        <f t="shared" si="8"/>
        <v>1.9316666666666666</v>
      </c>
      <c r="D53" s="41">
        <f t="shared" si="1"/>
        <v>0.1997118873852105</v>
      </c>
      <c r="E53" s="42">
        <f t="shared" si="9"/>
        <v>1.2846367300109973</v>
      </c>
      <c r="F53" s="38">
        <f t="shared" si="2"/>
        <v>576.5449644289356</v>
      </c>
      <c r="H53" s="3">
        <f t="shared" si="10"/>
        <v>4.100000000000001</v>
      </c>
      <c r="I53" s="38">
        <f t="shared" si="3"/>
        <v>0.3416666666666668</v>
      </c>
      <c r="J53" s="42">
        <f t="shared" si="4"/>
        <v>2.6147178999964993</v>
      </c>
      <c r="K53" s="38">
        <f t="shared" si="5"/>
        <v>1173.485393518429</v>
      </c>
      <c r="M53" s="40">
        <f t="shared" si="6"/>
        <v>3.9316666666666666</v>
      </c>
    </row>
    <row r="54" spans="1:13" ht="12.75">
      <c r="A54" s="3">
        <f t="shared" si="7"/>
        <v>4.200000000000001</v>
      </c>
      <c r="B54" s="38">
        <f t="shared" si="0"/>
        <v>0.3500000000000001</v>
      </c>
      <c r="C54" s="41">
        <f t="shared" si="8"/>
        <v>1.93</v>
      </c>
      <c r="D54" s="41">
        <f t="shared" si="1"/>
        <v>0.20706279240848666</v>
      </c>
      <c r="E54" s="42">
        <f t="shared" si="9"/>
        <v>1.3307718605301029</v>
      </c>
      <c r="F54" s="38">
        <f t="shared" si="2"/>
        <v>597.2504110059102</v>
      </c>
      <c r="H54" s="3">
        <f t="shared" si="10"/>
        <v>4.200000000000001</v>
      </c>
      <c r="I54" s="38">
        <f t="shared" si="3"/>
        <v>0.3500000000000001</v>
      </c>
      <c r="J54" s="42">
        <f t="shared" si="4"/>
        <v>2.7098100579706244</v>
      </c>
      <c r="K54" s="38">
        <f t="shared" si="5"/>
        <v>1216.1627540172162</v>
      </c>
      <c r="M54" s="40">
        <f t="shared" si="6"/>
        <v>3.93</v>
      </c>
    </row>
    <row r="55" spans="1:13" ht="12.75">
      <c r="A55" s="3">
        <f t="shared" si="7"/>
        <v>4.300000000000001</v>
      </c>
      <c r="B55" s="38">
        <f t="shared" si="0"/>
        <v>0.3583333333333334</v>
      </c>
      <c r="C55" s="41">
        <f t="shared" si="8"/>
        <v>1.9283333333333332</v>
      </c>
      <c r="D55" s="41">
        <f t="shared" si="1"/>
        <v>0.21450173745303414</v>
      </c>
      <c r="E55" s="42">
        <f t="shared" si="9"/>
        <v>1.3773907317940408</v>
      </c>
      <c r="F55" s="38">
        <f t="shared" si="2"/>
        <v>618.1729604291655</v>
      </c>
      <c r="H55" s="3">
        <f t="shared" si="10"/>
        <v>4.300000000000001</v>
      </c>
      <c r="I55" s="38">
        <f t="shared" si="3"/>
        <v>0.3583333333333334</v>
      </c>
      <c r="J55" s="42">
        <f t="shared" si="4"/>
        <v>2.8059723032312482</v>
      </c>
      <c r="K55" s="38">
        <f t="shared" si="5"/>
        <v>1259.3203696901842</v>
      </c>
      <c r="M55" s="40">
        <f t="shared" si="6"/>
        <v>3.9283333333333332</v>
      </c>
    </row>
    <row r="56" spans="1:13" ht="12.75">
      <c r="A56" s="3">
        <f t="shared" si="7"/>
        <v>4.4</v>
      </c>
      <c r="B56" s="38">
        <f t="shared" si="0"/>
        <v>0.3666666666666667</v>
      </c>
      <c r="C56" s="41">
        <f t="shared" si="8"/>
        <v>1.9266666666666667</v>
      </c>
      <c r="D56" s="41">
        <f t="shared" si="1"/>
        <v>0.22202769263381608</v>
      </c>
      <c r="E56" s="42">
        <f t="shared" si="9"/>
        <v>1.4244852704000373</v>
      </c>
      <c r="F56" s="38">
        <f t="shared" si="2"/>
        <v>639.3089893555367</v>
      </c>
      <c r="H56" s="3">
        <f t="shared" si="10"/>
        <v>4.4</v>
      </c>
      <c r="I56" s="38">
        <f t="shared" si="3"/>
        <v>0.3666666666666667</v>
      </c>
      <c r="J56" s="42">
        <f t="shared" si="4"/>
        <v>2.9031897033412526</v>
      </c>
      <c r="K56" s="38">
        <f t="shared" si="5"/>
        <v>1302.9515388595541</v>
      </c>
      <c r="M56" s="40">
        <f t="shared" si="6"/>
        <v>3.9266666666666667</v>
      </c>
    </row>
    <row r="57" spans="1:13" ht="12.75">
      <c r="A57" s="3">
        <f t="shared" si="7"/>
        <v>4.5</v>
      </c>
      <c r="B57" s="38">
        <f t="shared" si="0"/>
        <v>0.375</v>
      </c>
      <c r="C57" s="41">
        <f t="shared" si="8"/>
        <v>1.925</v>
      </c>
      <c r="D57" s="41">
        <f t="shared" si="1"/>
        <v>0.22963966338592295</v>
      </c>
      <c r="E57" s="42">
        <f t="shared" si="9"/>
        <v>1.4720476522196129</v>
      </c>
      <c r="F57" s="38">
        <f t="shared" si="2"/>
        <v>660.6549863161623</v>
      </c>
      <c r="H57" s="3">
        <f t="shared" si="10"/>
        <v>4.5</v>
      </c>
      <c r="I57" s="38">
        <f t="shared" si="3"/>
        <v>0.375</v>
      </c>
      <c r="J57" s="42">
        <f t="shared" si="4"/>
        <v>3.0014478103698594</v>
      </c>
      <c r="K57" s="38">
        <f t="shared" si="5"/>
        <v>1347.049777293993</v>
      </c>
      <c r="M57" s="40">
        <f t="shared" si="6"/>
        <v>3.925</v>
      </c>
    </row>
    <row r="58" spans="1:13" ht="12.75">
      <c r="A58" s="3">
        <f t="shared" si="7"/>
        <v>4.6</v>
      </c>
      <c r="B58" s="38">
        <f t="shared" si="0"/>
        <v>0.3833333333333333</v>
      </c>
      <c r="C58" s="41">
        <f t="shared" si="8"/>
        <v>1.9233333333333333</v>
      </c>
      <c r="D58" s="41">
        <f t="shared" si="1"/>
        <v>0.23733668849064127</v>
      </c>
      <c r="E58" s="42">
        <f t="shared" si="9"/>
        <v>1.52007028877601</v>
      </c>
      <c r="F58" s="38">
        <f t="shared" si="2"/>
        <v>682.2075456026733</v>
      </c>
      <c r="H58" s="3">
        <f t="shared" si="10"/>
        <v>4.6</v>
      </c>
      <c r="I58" s="38">
        <f t="shared" si="3"/>
        <v>0.3833333333333333</v>
      </c>
      <c r="J58" s="42">
        <f t="shared" si="4"/>
        <v>3.100732634123681</v>
      </c>
      <c r="K58" s="38">
        <f t="shared" si="5"/>
        <v>1391.608806194708</v>
      </c>
      <c r="M58" s="40">
        <f t="shared" si="6"/>
        <v>3.9233333333333333</v>
      </c>
    </row>
    <row r="59" spans="1:13" ht="12.75">
      <c r="A59" s="3">
        <f t="shared" si="7"/>
        <v>4.699999999999999</v>
      </c>
      <c r="B59" s="38">
        <f t="shared" si="0"/>
        <v>0.3916666666666666</v>
      </c>
      <c r="C59" s="41">
        <f t="shared" si="8"/>
        <v>1.9216666666666666</v>
      </c>
      <c r="D59" s="41">
        <f t="shared" si="1"/>
        <v>0.2451178382526037</v>
      </c>
      <c r="E59" s="42">
        <f t="shared" si="9"/>
        <v>1.5685458146541489</v>
      </c>
      <c r="F59" s="38">
        <f t="shared" si="2"/>
        <v>703.963361616782</v>
      </c>
      <c r="H59" s="3">
        <f t="shared" si="10"/>
        <v>4.699999999999999</v>
      </c>
      <c r="I59" s="38">
        <f t="shared" si="3"/>
        <v>0.3916666666666666</v>
      </c>
      <c r="J59" s="42">
        <f t="shared" si="4"/>
        <v>3.2010306174164898</v>
      </c>
      <c r="K59" s="38">
        <f t="shared" si="5"/>
        <v>1436.6225410965205</v>
      </c>
      <c r="M59" s="40">
        <f t="shared" si="6"/>
        <v>3.921666666666667</v>
      </c>
    </row>
    <row r="60" spans="1:13" ht="12.75">
      <c r="A60" s="3">
        <f t="shared" si="7"/>
        <v>4.799999999999999</v>
      </c>
      <c r="B60" s="38">
        <f t="shared" si="0"/>
        <v>0.3999999999999999</v>
      </c>
      <c r="C60" s="41">
        <f t="shared" si="8"/>
        <v>1.92</v>
      </c>
      <c r="D60" s="41">
        <f t="shared" si="1"/>
        <v>0.2529822128134702</v>
      </c>
      <c r="E60" s="42">
        <f t="shared" si="9"/>
        <v>1.6174670758442031</v>
      </c>
      <c r="F60" s="38">
        <f t="shared" si="2"/>
        <v>725.9192236388784</v>
      </c>
      <c r="H60" s="3">
        <f t="shared" si="10"/>
        <v>4.799999999999999</v>
      </c>
      <c r="I60" s="38">
        <f t="shared" si="3"/>
        <v>0.3999999999999999</v>
      </c>
      <c r="J60" s="42">
        <f t="shared" si="4"/>
        <v>3.302328613181915</v>
      </c>
      <c r="K60" s="38">
        <f t="shared" si="5"/>
        <v>1482.0850815960437</v>
      </c>
      <c r="M60" s="40">
        <f t="shared" si="6"/>
        <v>3.92</v>
      </c>
    </row>
    <row r="61" spans="1:13" ht="12.75">
      <c r="A61" s="3">
        <f t="shared" si="7"/>
        <v>4.899999999999999</v>
      </c>
      <c r="B61" s="38">
        <f t="shared" si="0"/>
        <v>0.4083333333333332</v>
      </c>
      <c r="C61" s="41">
        <f t="shared" si="8"/>
        <v>1.9183333333333334</v>
      </c>
      <c r="D61" s="41">
        <f t="shared" si="1"/>
        <v>0.2609289405892665</v>
      </c>
      <c r="E61" s="42">
        <f t="shared" si="9"/>
        <v>1.6668271189312642</v>
      </c>
      <c r="F61" s="38">
        <f t="shared" si="2"/>
        <v>748.0720109763514</v>
      </c>
      <c r="H61" s="3">
        <f t="shared" si="10"/>
        <v>4.899999999999999</v>
      </c>
      <c r="I61" s="38">
        <f t="shared" si="3"/>
        <v>0.4083333333333332</v>
      </c>
      <c r="J61" s="42">
        <f t="shared" si="4"/>
        <v>3.404613863255779</v>
      </c>
      <c r="K61" s="38">
        <f t="shared" si="5"/>
        <v>1527.9907018291938</v>
      </c>
      <c r="M61" s="40">
        <f t="shared" si="6"/>
        <v>3.9183333333333334</v>
      </c>
    </row>
    <row r="62" spans="1:13" ht="12.75">
      <c r="A62" s="3">
        <f t="shared" si="7"/>
        <v>4.999999999999998</v>
      </c>
      <c r="B62" s="38">
        <f t="shared" si="0"/>
        <v>0.4166666666666665</v>
      </c>
      <c r="C62" s="41">
        <f t="shared" si="8"/>
        <v>1.9166666666666667</v>
      </c>
      <c r="D62" s="41">
        <f t="shared" si="1"/>
        <v>0.26895717681995934</v>
      </c>
      <c r="E62" s="42">
        <f t="shared" si="9"/>
        <v>1.7166191810533906</v>
      </c>
      <c r="F62" s="38">
        <f t="shared" si="2"/>
        <v>770.4186884567617</v>
      </c>
      <c r="H62" s="3">
        <f t="shared" si="10"/>
        <v>4.999999999999998</v>
      </c>
      <c r="I62" s="38">
        <f t="shared" si="3"/>
        <v>0.4166666666666665</v>
      </c>
      <c r="J62" s="42">
        <f t="shared" si="4"/>
        <v>3.50787397867432</v>
      </c>
      <c r="K62" s="38">
        <f t="shared" si="5"/>
        <v>1574.3338416290349</v>
      </c>
      <c r="M62" s="40">
        <f t="shared" si="6"/>
        <v>3.9166666666666665</v>
      </c>
    </row>
    <row r="63" spans="1:13" ht="12.75">
      <c r="A63" s="3">
        <f t="shared" si="7"/>
        <v>5.099999999999998</v>
      </c>
      <c r="B63" s="38">
        <f t="shared" si="0"/>
        <v>0.4249999999999998</v>
      </c>
      <c r="C63" s="41">
        <f t="shared" si="8"/>
        <v>1.915</v>
      </c>
      <c r="D63" s="41">
        <f t="shared" si="1"/>
        <v>0.2770661022211124</v>
      </c>
      <c r="E63" s="42">
        <f t="shared" si="9"/>
        <v>1.7668366805589228</v>
      </c>
      <c r="F63" s="38">
        <f t="shared" si="2"/>
        <v>792.9563022348445</v>
      </c>
      <c r="H63" s="3">
        <f t="shared" si="10"/>
        <v>5.099999999999998</v>
      </c>
      <c r="I63" s="38">
        <f t="shared" si="3"/>
        <v>0.4249999999999998</v>
      </c>
      <c r="J63" s="42">
        <f t="shared" si="4"/>
        <v>3.6120969213515313</v>
      </c>
      <c r="K63" s="38">
        <f t="shared" si="5"/>
        <v>1621.1090983025672</v>
      </c>
      <c r="M63" s="40">
        <f t="shared" si="6"/>
        <v>3.915</v>
      </c>
    </row>
    <row r="64" spans="1:13" ht="12.75">
      <c r="A64" s="3">
        <f t="shared" si="7"/>
        <v>5.1999999999999975</v>
      </c>
      <c r="B64" s="38">
        <f t="shared" si="0"/>
        <v>0.4333333333333331</v>
      </c>
      <c r="C64" s="41">
        <f t="shared" si="8"/>
        <v>1.9133333333333333</v>
      </c>
      <c r="D64" s="41">
        <f t="shared" si="1"/>
        <v>0.28525492172856587</v>
      </c>
      <c r="E64" s="42">
        <f t="shared" si="9"/>
        <v>1.8174732083013847</v>
      </c>
      <c r="F64" s="38">
        <f t="shared" si="2"/>
        <v>815.6819758856615</v>
      </c>
      <c r="H64" s="3">
        <f t="shared" si="10"/>
        <v>5.1999999999999975</v>
      </c>
      <c r="I64" s="38">
        <f t="shared" si="3"/>
        <v>0.4333333333333331</v>
      </c>
      <c r="J64" s="42">
        <f t="shared" si="4"/>
        <v>3.717270987013634</v>
      </c>
      <c r="K64" s="38">
        <f t="shared" si="5"/>
        <v>1668.311218971719</v>
      </c>
      <c r="M64" s="40">
        <f t="shared" si="6"/>
        <v>3.9133333333333336</v>
      </c>
    </row>
    <row r="65" spans="1:13" ht="12.75">
      <c r="A65" s="3">
        <f t="shared" si="7"/>
        <v>5.299999999999997</v>
      </c>
      <c r="B65" s="38">
        <f t="shared" si="0"/>
        <v>0.44166666666666643</v>
      </c>
      <c r="C65" s="41">
        <f t="shared" si="8"/>
        <v>1.9116666666666666</v>
      </c>
      <c r="D65" s="41">
        <f t="shared" si="1"/>
        <v>0.29352286332804833</v>
      </c>
      <c r="E65" s="42">
        <f t="shared" si="9"/>
        <v>1.8685225195168567</v>
      </c>
      <c r="F65" s="38">
        <f t="shared" si="2"/>
        <v>838.5929067591653</v>
      </c>
      <c r="H65" s="3">
        <f t="shared" si="10"/>
        <v>5.299999999999997</v>
      </c>
      <c r="I65" s="38">
        <f t="shared" si="3"/>
        <v>0.44166666666666643</v>
      </c>
      <c r="J65" s="42">
        <f t="shared" si="4"/>
        <v>3.823384789281658</v>
      </c>
      <c r="K65" s="38">
        <f t="shared" si="5"/>
        <v>1715.9350934296083</v>
      </c>
      <c r="M65" s="40">
        <f t="shared" si="6"/>
        <v>3.9116666666666666</v>
      </c>
    </row>
    <row r="66" spans="1:13" ht="12.75">
      <c r="A66" s="3">
        <f t="shared" si="7"/>
        <v>5.399999999999997</v>
      </c>
      <c r="B66" s="38">
        <f t="shared" si="0"/>
        <v>0.44999999999999973</v>
      </c>
      <c r="C66" s="41">
        <f t="shared" si="8"/>
        <v>1.9100000000000001</v>
      </c>
      <c r="D66" s="41">
        <f t="shared" si="1"/>
        <v>0.30186917696247134</v>
      </c>
      <c r="E66" s="42">
        <f t="shared" si="9"/>
        <v>1.9199785262344067</v>
      </c>
      <c r="F66" s="38">
        <f t="shared" si="2"/>
        <v>861.6863625740017</v>
      </c>
      <c r="H66" s="3">
        <f t="shared" si="10"/>
        <v>5.399999999999997</v>
      </c>
      <c r="I66" s="38">
        <f t="shared" si="3"/>
        <v>0.44999999999999973</v>
      </c>
      <c r="J66" s="42">
        <f t="shared" si="4"/>
        <v>3.930427244804466</v>
      </c>
      <c r="K66" s="38">
        <f t="shared" si="5"/>
        <v>1763.9757474682444</v>
      </c>
      <c r="M66" s="40">
        <f t="shared" si="6"/>
        <v>3.91</v>
      </c>
    </row>
    <row r="67" spans="1:13" ht="12.75">
      <c r="A67" s="3">
        <f t="shared" si="7"/>
        <v>5.4999999999999964</v>
      </c>
      <c r="B67" s="38">
        <f t="shared" si="0"/>
        <v>0.45833333333333304</v>
      </c>
      <c r="C67" s="41">
        <f t="shared" si="8"/>
        <v>1.9083333333333334</v>
      </c>
      <c r="D67" s="41">
        <f t="shared" si="1"/>
        <v>0.31029313351040094</v>
      </c>
      <c r="E67" s="42">
        <f t="shared" si="9"/>
        <v>1.9718352901752205</v>
      </c>
      <c r="F67" s="38">
        <f t="shared" si="2"/>
        <v>884.959678230639</v>
      </c>
      <c r="H67" s="3">
        <f t="shared" si="10"/>
        <v>5.4999999999999964</v>
      </c>
      <c r="I67" s="38">
        <f t="shared" si="3"/>
        <v>0.45833333333333304</v>
      </c>
      <c r="J67" s="42">
        <f t="shared" si="4"/>
        <v>4.038387559354491</v>
      </c>
      <c r="K67" s="38">
        <f t="shared" si="5"/>
        <v>1812.4283366382956</v>
      </c>
      <c r="M67" s="40">
        <f t="shared" si="6"/>
        <v>3.908333333333333</v>
      </c>
    </row>
    <row r="68" spans="1:13" ht="12.75">
      <c r="A68" s="3">
        <f t="shared" si="7"/>
        <v>5.599999999999996</v>
      </c>
      <c r="B68" s="38">
        <f t="shared" si="0"/>
        <v>0.46666666666666634</v>
      </c>
      <c r="C68" s="41">
        <f t="shared" si="8"/>
        <v>1.9066666666666667</v>
      </c>
      <c r="D68" s="41">
        <f t="shared" si="1"/>
        <v>0.31879402382985383</v>
      </c>
      <c r="E68" s="42">
        <f t="shared" si="9"/>
        <v>2.0240870161005082</v>
      </c>
      <c r="F68" s="38">
        <f t="shared" si="2"/>
        <v>908.4102528259081</v>
      </c>
      <c r="H68" s="3">
        <f t="shared" si="10"/>
        <v>5.599999999999996</v>
      </c>
      <c r="I68" s="38">
        <f t="shared" si="3"/>
        <v>0.46666666666666634</v>
      </c>
      <c r="J68" s="42">
        <f t="shared" si="4"/>
        <v>4.147255214807334</v>
      </c>
      <c r="K68" s="38">
        <f t="shared" si="5"/>
        <v>1861.2881404055315</v>
      </c>
      <c r="M68" s="40">
        <f t="shared" si="6"/>
        <v>3.9066666666666667</v>
      </c>
    </row>
    <row r="69" spans="1:13" ht="12.75">
      <c r="A69" s="3">
        <f t="shared" si="7"/>
        <v>5.699999999999996</v>
      </c>
      <c r="B69" s="38">
        <f t="shared" si="0"/>
        <v>0.47499999999999964</v>
      </c>
      <c r="C69" s="41">
        <f t="shared" si="8"/>
        <v>1.905</v>
      </c>
      <c r="D69" s="41">
        <f t="shared" si="1"/>
        <v>0.3273711578621424</v>
      </c>
      <c r="E69" s="42">
        <f t="shared" si="9"/>
        <v>2.07672804557218</v>
      </c>
      <c r="F69" s="38">
        <f t="shared" si="2"/>
        <v>932.0355468527944</v>
      </c>
      <c r="H69" s="3">
        <f t="shared" si="10"/>
        <v>5.699999999999996</v>
      </c>
      <c r="I69" s="38">
        <f t="shared" si="3"/>
        <v>0.47499999999999964</v>
      </c>
      <c r="J69" s="42">
        <f t="shared" si="4"/>
        <v>4.257019956934048</v>
      </c>
      <c r="K69" s="38">
        <f t="shared" si="5"/>
        <v>1910.5505566720008</v>
      </c>
      <c r="M69" s="40">
        <f t="shared" si="6"/>
        <v>3.9050000000000002</v>
      </c>
    </row>
    <row r="70" spans="1:13" ht="12.75">
      <c r="A70" s="3">
        <f t="shared" si="7"/>
        <v>5.799999999999995</v>
      </c>
      <c r="B70" s="38">
        <f t="shared" si="0"/>
        <v>0.48333333333333295</v>
      </c>
      <c r="C70" s="41">
        <f t="shared" si="8"/>
        <v>1.9033333333333333</v>
      </c>
      <c r="D70" s="41">
        <f t="shared" si="1"/>
        <v>0.3360238637910063</v>
      </c>
      <c r="E70" s="42">
        <f t="shared" si="9"/>
        <v>2.129752851093777</v>
      </c>
      <c r="F70" s="38">
        <f t="shared" si="2"/>
        <v>955.8330795708872</v>
      </c>
      <c r="H70" s="3">
        <f t="shared" si="10"/>
        <v>5.799999999999995</v>
      </c>
      <c r="I70" s="38">
        <f t="shared" si="3"/>
        <v>0.48333333333333295</v>
      </c>
      <c r="J70" s="42">
        <f t="shared" si="4"/>
        <v>4.367671783941879</v>
      </c>
      <c r="K70" s="38">
        <f t="shared" si="5"/>
        <v>1960.2110966331154</v>
      </c>
      <c r="M70" s="40">
        <f t="shared" si="6"/>
        <v>3.9033333333333333</v>
      </c>
    </row>
    <row r="71" spans="1:13" ht="12.75">
      <c r="A71" s="3">
        <f t="shared" si="7"/>
        <v>5.899999999999995</v>
      </c>
      <c r="B71" s="38">
        <f t="shared" si="0"/>
        <v>0.49166666666666625</v>
      </c>
      <c r="C71" s="41">
        <f t="shared" si="8"/>
        <v>1.9016666666666668</v>
      </c>
      <c r="D71" s="41">
        <f t="shared" si="1"/>
        <v>0.3447514872527204</v>
      </c>
      <c r="E71" s="42">
        <f t="shared" si="9"/>
        <v>2.183156030602215</v>
      </c>
      <c r="F71" s="38">
        <f t="shared" si="2"/>
        <v>979.800426534274</v>
      </c>
      <c r="H71" s="3">
        <f t="shared" si="10"/>
        <v>5.899999999999995</v>
      </c>
      <c r="I71" s="38">
        <f t="shared" si="3"/>
        <v>0.49166666666666625</v>
      </c>
      <c r="J71" s="42">
        <f t="shared" si="4"/>
        <v>4.479200935705333</v>
      </c>
      <c r="K71" s="38">
        <f t="shared" si="5"/>
        <v>2010.2653799445536</v>
      </c>
      <c r="M71" s="40">
        <f t="shared" si="6"/>
        <v>3.901666666666667</v>
      </c>
    </row>
    <row r="72" spans="1:13" ht="12.75">
      <c r="A72" s="3">
        <f t="shared" si="7"/>
        <v>5.999999999999995</v>
      </c>
      <c r="B72" s="38">
        <f t="shared" si="0"/>
        <v>0.49999999999999956</v>
      </c>
      <c r="C72" s="41">
        <f t="shared" si="8"/>
        <v>1.9000000000000001</v>
      </c>
      <c r="D72" s="41">
        <f t="shared" si="1"/>
        <v>0.35355339059327334</v>
      </c>
      <c r="E72" s="42">
        <f t="shared" si="9"/>
        <v>2.2369323022836407</v>
      </c>
      <c r="F72" s="38">
        <f t="shared" si="2"/>
        <v>1003.935217264898</v>
      </c>
      <c r="H72" s="3">
        <f t="shared" si="10"/>
        <v>5.999999999999995</v>
      </c>
      <c r="I72" s="38">
        <f t="shared" si="3"/>
        <v>0.49999999999999956</v>
      </c>
      <c r="J72" s="42">
        <f t="shared" si="4"/>
        <v>4.591597883634841</v>
      </c>
      <c r="K72" s="38">
        <f t="shared" si="5"/>
        <v>2060.7091301753167</v>
      </c>
      <c r="M72" s="40">
        <f t="shared" si="6"/>
        <v>3.9</v>
      </c>
    </row>
    <row r="73" spans="1:13" ht="12.75">
      <c r="A73" s="3">
        <f t="shared" si="7"/>
        <v>6.099999999999994</v>
      </c>
      <c r="B73" s="38">
        <f t="shared" si="0"/>
        <v>0.5083333333333329</v>
      </c>
      <c r="C73" s="41">
        <f t="shared" si="8"/>
        <v>1.8983333333333334</v>
      </c>
      <c r="D73" s="41">
        <f t="shared" si="1"/>
        <v>0.36242895216907</v>
      </c>
      <c r="E73" s="42">
        <f t="shared" si="9"/>
        <v>2.2910764996891677</v>
      </c>
      <c r="F73" s="38">
        <f t="shared" si="2"/>
        <v>1028.2351330604986</v>
      </c>
      <c r="H73" s="3">
        <f t="shared" si="10"/>
        <v>6.099999999999994</v>
      </c>
      <c r="I73" s="38">
        <f t="shared" si="3"/>
        <v>0.5083333333333329</v>
      </c>
      <c r="J73" s="42">
        <f t="shared" si="4"/>
        <v>4.704853321135174</v>
      </c>
      <c r="K73" s="38">
        <f t="shared" si="5"/>
        <v>2111.5381705254663</v>
      </c>
      <c r="M73" s="40">
        <f t="shared" si="6"/>
        <v>3.8983333333333334</v>
      </c>
    </row>
    <row r="74" spans="1:13" ht="12.75">
      <c r="A74" s="3">
        <f t="shared" si="7"/>
        <v>6.199999999999994</v>
      </c>
      <c r="B74" s="38">
        <f t="shared" si="0"/>
        <v>0.5166666666666662</v>
      </c>
      <c r="C74" s="41">
        <f t="shared" si="8"/>
        <v>1.8966666666666667</v>
      </c>
      <c r="D74" s="41">
        <f t="shared" si="1"/>
        <v>0.3713775656879343</v>
      </c>
      <c r="E74" s="42">
        <f t="shared" si="9"/>
        <v>2.345583567128424</v>
      </c>
      <c r="F74" s="38">
        <f t="shared" si="2"/>
        <v>1052.6979049272368</v>
      </c>
      <c r="H74" s="3">
        <f t="shared" si="10"/>
        <v>6.199999999999994</v>
      </c>
      <c r="I74" s="38">
        <f t="shared" si="3"/>
        <v>0.5166666666666662</v>
      </c>
      <c r="J74" s="42">
        <f t="shared" si="4"/>
        <v>4.818958154610066</v>
      </c>
      <c r="K74" s="38">
        <f t="shared" si="5"/>
        <v>2162.748419788998</v>
      </c>
      <c r="M74" s="40">
        <f t="shared" si="6"/>
        <v>3.896666666666667</v>
      </c>
    </row>
    <row r="75" spans="1:13" ht="12.75">
      <c r="A75" s="3">
        <f t="shared" si="7"/>
        <v>6.299999999999994</v>
      </c>
      <c r="B75" s="38">
        <f t="shared" si="0"/>
        <v>0.5249999999999995</v>
      </c>
      <c r="C75" s="41">
        <f t="shared" si="8"/>
        <v>1.895</v>
      </c>
      <c r="D75" s="41">
        <f t="shared" si="1"/>
        <v>0.38039863958747216</v>
      </c>
      <c r="E75" s="42">
        <f t="shared" si="9"/>
        <v>2.4004485553208053</v>
      </c>
      <c r="F75" s="38">
        <f t="shared" si="2"/>
        <v>1077.3213116279774</v>
      </c>
      <c r="H75" s="3">
        <f t="shared" si="10"/>
        <v>6.299999999999994</v>
      </c>
      <c r="I75" s="38">
        <f t="shared" si="3"/>
        <v>0.5249999999999995</v>
      </c>
      <c r="J75" s="42">
        <f t="shared" si="4"/>
        <v>4.93390349497337</v>
      </c>
      <c r="K75" s="38">
        <f t="shared" si="5"/>
        <v>2214.3358885440484</v>
      </c>
      <c r="M75" s="40">
        <f t="shared" si="6"/>
        <v>3.895</v>
      </c>
    </row>
    <row r="76" spans="1:13" ht="12.75">
      <c r="A76" s="3">
        <f t="shared" si="7"/>
        <v>6.399999999999993</v>
      </c>
      <c r="B76" s="38">
        <f t="shared" si="0"/>
        <v>0.5333333333333328</v>
      </c>
      <c r="C76" s="41">
        <f t="shared" si="8"/>
        <v>1.8933333333333335</v>
      </c>
      <c r="D76" s="41">
        <f t="shared" si="1"/>
        <v>0.3894915964481175</v>
      </c>
      <c r="E76" s="42">
        <f t="shared" si="9"/>
        <v>2.4556666172860915</v>
      </c>
      <c r="F76" s="38">
        <f t="shared" si="2"/>
        <v>1102.103177837998</v>
      </c>
      <c r="H76" s="3">
        <f t="shared" si="10"/>
        <v>6.399999999999993</v>
      </c>
      <c r="I76" s="38">
        <f t="shared" si="3"/>
        <v>0.5333333333333328</v>
      </c>
      <c r="J76" s="42">
        <f t="shared" si="4"/>
        <v>5.049680649630554</v>
      </c>
      <c r="K76" s="38">
        <f t="shared" si="5"/>
        <v>2266.296675554193</v>
      </c>
      <c r="M76" s="40">
        <f t="shared" si="6"/>
        <v>3.8933333333333335</v>
      </c>
    </row>
    <row r="77" spans="1:13" ht="12.75">
      <c r="A77" s="3">
        <f t="shared" si="7"/>
        <v>6.499999999999993</v>
      </c>
      <c r="B77" s="38">
        <f t="shared" si="0"/>
        <v>0.5416666666666661</v>
      </c>
      <c r="C77" s="41">
        <f t="shared" si="8"/>
        <v>1.8916666666666668</v>
      </c>
      <c r="D77" s="41">
        <f t="shared" si="1"/>
        <v>0.39865587243840905</v>
      </c>
      <c r="E77" s="42">
        <f t="shared" si="9"/>
        <v>2.5112330044576487</v>
      </c>
      <c r="F77" s="38">
        <f t="shared" si="2"/>
        <v>1127.0413724005928</v>
      </c>
      <c r="H77" s="3">
        <f t="shared" si="10"/>
        <v>6.499999999999993</v>
      </c>
      <c r="I77" s="38">
        <f t="shared" si="3"/>
        <v>0.5416666666666661</v>
      </c>
      <c r="J77" s="42">
        <f t="shared" si="4"/>
        <v>5.166281114897452</v>
      </c>
      <c r="K77" s="38">
        <f t="shared" si="5"/>
        <v>2318.6269643659766</v>
      </c>
      <c r="M77" s="40">
        <f t="shared" si="6"/>
        <v>3.8916666666666666</v>
      </c>
    </row>
    <row r="78" spans="1:13" ht="12.75">
      <c r="A78" s="3">
        <f t="shared" si="7"/>
        <v>6.5999999999999925</v>
      </c>
      <c r="B78" s="38">
        <f t="shared" si="0"/>
        <v>0.5499999999999994</v>
      </c>
      <c r="C78" s="41">
        <f t="shared" si="8"/>
        <v>1.8900000000000001</v>
      </c>
      <c r="D78" s="41">
        <f t="shared" si="1"/>
        <v>0.40789091679026074</v>
      </c>
      <c r="E78" s="42">
        <f t="shared" si="9"/>
        <v>2.567143063002864</v>
      </c>
      <c r="F78" s="38">
        <f t="shared" si="2"/>
        <v>1152.1338066756855</v>
      </c>
      <c r="H78" s="3">
        <f t="shared" si="10"/>
        <v>6.5999999999999925</v>
      </c>
      <c r="I78" s="38">
        <f t="shared" si="3"/>
        <v>0.5499999999999994</v>
      </c>
      <c r="J78" s="42">
        <f t="shared" si="4"/>
        <v>5.2836965688260005</v>
      </c>
      <c r="K78" s="38">
        <f t="shared" si="5"/>
        <v>2371.323020089109</v>
      </c>
      <c r="M78" s="40">
        <f t="shared" si="6"/>
        <v>3.89</v>
      </c>
    </row>
    <row r="79" spans="1:13" ht="12.75">
      <c r="A79" s="3">
        <f t="shared" si="7"/>
        <v>6.699999999999992</v>
      </c>
      <c r="B79" s="38">
        <f t="shared" si="0"/>
        <v>0.5583333333333327</v>
      </c>
      <c r="C79" s="41">
        <f t="shared" si="8"/>
        <v>1.8883333333333334</v>
      </c>
      <c r="D79" s="41">
        <f t="shared" si="1"/>
        <v>0.4171961913021695</v>
      </c>
      <c r="E79" s="42">
        <f t="shared" si="9"/>
        <v>2.623392230336737</v>
      </c>
      <c r="F79" s="38">
        <f t="shared" si="2"/>
        <v>1177.3784329751277</v>
      </c>
      <c r="H79" s="3">
        <f t="shared" si="10"/>
        <v>6.699999999999992</v>
      </c>
      <c r="I79" s="38">
        <f t="shared" si="3"/>
        <v>0.5583333333333327</v>
      </c>
      <c r="J79" s="42">
        <f t="shared" si="4"/>
        <v>5.401918864409186</v>
      </c>
      <c r="K79" s="38">
        <f t="shared" si="5"/>
        <v>2424.3811863468427</v>
      </c>
      <c r="M79" s="40">
        <f t="shared" si="6"/>
        <v>3.8883333333333336</v>
      </c>
    </row>
    <row r="80" spans="1:13" ht="12.75">
      <c r="A80" s="3">
        <f t="shared" si="7"/>
        <v>6.799999999999992</v>
      </c>
      <c r="B80" s="38">
        <f t="shared" si="0"/>
        <v>0.566666666666666</v>
      </c>
      <c r="C80" s="41">
        <f t="shared" si="8"/>
        <v>1.8866666666666667</v>
      </c>
      <c r="D80" s="41">
        <f t="shared" si="1"/>
        <v>0.4265711698684785</v>
      </c>
      <c r="E80" s="42">
        <f t="shared" si="9"/>
        <v>2.679976031815703</v>
      </c>
      <c r="F80" s="38">
        <f t="shared" si="2"/>
        <v>1202.7732430788874</v>
      </c>
      <c r="H80" s="3">
        <f t="shared" si="10"/>
        <v>6.799999999999992</v>
      </c>
      <c r="I80" s="38">
        <f t="shared" si="3"/>
        <v>0.566666666666666</v>
      </c>
      <c r="J80" s="42">
        <f t="shared" si="4"/>
        <v>5.52094002313977</v>
      </c>
      <c r="K80" s="38">
        <f t="shared" si="5"/>
        <v>2477.7978823851286</v>
      </c>
      <c r="M80" s="40">
        <f t="shared" si="6"/>
        <v>3.8866666666666667</v>
      </c>
    </row>
    <row r="81" spans="1:13" ht="12.75">
      <c r="A81" s="3">
        <f t="shared" si="7"/>
        <v>6.8999999999999915</v>
      </c>
      <c r="B81" s="38">
        <f t="shared" si="0"/>
        <v>0.5749999999999993</v>
      </c>
      <c r="C81" s="41">
        <f t="shared" si="8"/>
        <v>1.8850000000000002</v>
      </c>
      <c r="D81" s="41">
        <f t="shared" si="1"/>
        <v>0.4360153380329634</v>
      </c>
      <c r="E81" s="42">
        <f t="shared" si="9"/>
        <v>2.7368900775998135</v>
      </c>
      <c r="F81" s="38">
        <f t="shared" si="2"/>
        <v>1228.3162668267964</v>
      </c>
      <c r="H81" s="3">
        <f t="shared" si="10"/>
        <v>6.8999999999999915</v>
      </c>
      <c r="I81" s="38">
        <f t="shared" si="3"/>
        <v>0.5749999999999993</v>
      </c>
      <c r="J81" s="42">
        <f t="shared" si="4"/>
        <v>5.640752228899349</v>
      </c>
      <c r="K81" s="38">
        <f t="shared" si="5"/>
        <v>2531.569600330028</v>
      </c>
      <c r="M81" s="40">
        <f t="shared" si="6"/>
        <v>3.8850000000000002</v>
      </c>
    </row>
    <row r="82" spans="1:13" ht="12.75">
      <c r="A82" s="3">
        <f t="shared" si="7"/>
        <v>6.999999999999991</v>
      </c>
      <c r="B82" s="38">
        <f>A82/12</f>
        <v>0.5833333333333326</v>
      </c>
      <c r="C82" s="41">
        <f t="shared" si="8"/>
        <v>1.8833333333333335</v>
      </c>
      <c r="D82" s="41">
        <f>B82^1.5</f>
        <v>0.4455281925651503</v>
      </c>
      <c r="E82" s="42">
        <f t="shared" si="9"/>
        <v>2.7941300596723404</v>
      </c>
      <c r="F82" s="38">
        <f>E82*448.8</f>
        <v>1254.0055707809463</v>
      </c>
      <c r="H82" s="3">
        <f t="shared" si="10"/>
        <v>6.999999999999991</v>
      </c>
      <c r="I82" s="38">
        <f>H82/12</f>
        <v>0.5833333333333326</v>
      </c>
      <c r="J82" s="42">
        <f>3.33*(M82*D82)</f>
        <v>5.7613478221562415</v>
      </c>
      <c r="K82" s="38">
        <f>J82*448.8</f>
        <v>2585.692902583721</v>
      </c>
      <c r="M82" s="40">
        <f>4-(0.2*B82)</f>
        <v>3.8833333333333333</v>
      </c>
    </row>
  </sheetData>
  <printOptions gridLines="1"/>
  <pageMargins left="0.75" right="0.75" top="1" bottom="1" header="0.5" footer="0.5"/>
  <pageSetup fitToHeight="1" fitToWidth="1" horizontalDpi="300" verticalDpi="3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workbookViewId="0" topLeftCell="A1">
      <selection activeCell="I2" sqref="I2"/>
    </sheetView>
  </sheetViews>
  <sheetFormatPr defaultColWidth="9.140625" defaultRowHeight="12.75"/>
  <cols>
    <col min="1" max="1" width="11.57421875" style="1" customWidth="1"/>
    <col min="2" max="2" width="4.7109375" style="1" customWidth="1"/>
    <col min="3" max="3" width="14.8515625" style="1" customWidth="1"/>
    <col min="4" max="4" width="16.00390625" style="1" customWidth="1"/>
    <col min="5" max="5" width="15.140625" style="1" customWidth="1"/>
    <col min="6" max="6" width="15.00390625" style="1" customWidth="1"/>
    <col min="7" max="7" width="17.57421875" style="1" customWidth="1"/>
    <col min="8" max="8" width="16.421875" style="1" customWidth="1"/>
    <col min="9" max="16384" width="9.140625" style="1" customWidth="1"/>
  </cols>
  <sheetData>
    <row r="1" ht="15.75">
      <c r="A1" s="2" t="s">
        <v>38</v>
      </c>
    </row>
    <row r="2" ht="15.75">
      <c r="A2" s="2"/>
    </row>
    <row r="3" ht="15.75">
      <c r="A3" s="2"/>
    </row>
    <row r="4" spans="1:3" ht="15.75">
      <c r="A4" s="2"/>
      <c r="C4" s="1" t="s">
        <v>79</v>
      </c>
    </row>
    <row r="5" ht="15.75">
      <c r="A5" s="2"/>
    </row>
    <row r="8" spans="1:8" ht="12.75">
      <c r="A8" s="3" t="s">
        <v>13</v>
      </c>
      <c r="C8" s="3" t="s">
        <v>39</v>
      </c>
      <c r="D8" s="3" t="s">
        <v>41</v>
      </c>
      <c r="E8" s="3" t="s">
        <v>42</v>
      </c>
      <c r="F8" s="3" t="s">
        <v>44</v>
      </c>
      <c r="G8" s="3" t="s">
        <v>45</v>
      </c>
      <c r="H8" s="3" t="s">
        <v>46</v>
      </c>
    </row>
    <row r="9" spans="1:8" ht="12.75">
      <c r="A9" s="3" t="s">
        <v>14</v>
      </c>
      <c r="C9" s="3" t="s">
        <v>40</v>
      </c>
      <c r="D9" s="3" t="s">
        <v>40</v>
      </c>
      <c r="E9" s="3" t="s">
        <v>43</v>
      </c>
      <c r="F9" s="3" t="s">
        <v>43</v>
      </c>
      <c r="G9" s="3" t="s">
        <v>43</v>
      </c>
      <c r="H9" s="3" t="s">
        <v>43</v>
      </c>
    </row>
    <row r="10" spans="1:8" ht="12.75">
      <c r="A10" s="3"/>
      <c r="C10" s="3"/>
      <c r="D10" s="3"/>
      <c r="E10" s="3"/>
      <c r="F10" s="3"/>
      <c r="G10" s="3"/>
      <c r="H10" s="3"/>
    </row>
    <row r="11" spans="3:8" ht="12.75">
      <c r="C11" s="3" t="s">
        <v>47</v>
      </c>
      <c r="D11" s="3" t="s">
        <v>47</v>
      </c>
      <c r="E11" s="3" t="s">
        <v>47</v>
      </c>
      <c r="F11" s="3" t="s">
        <v>47</v>
      </c>
      <c r="G11" s="3" t="s">
        <v>47</v>
      </c>
      <c r="H11" s="3" t="s">
        <v>47</v>
      </c>
    </row>
    <row r="12" spans="1:8" ht="12.75">
      <c r="A12" s="3">
        <v>1</v>
      </c>
      <c r="B12" s="3"/>
      <c r="C12" s="38">
        <f>(60/A12)*0.033</f>
        <v>1.98</v>
      </c>
      <c r="D12" s="38">
        <f>(60/A12)*0.132</f>
        <v>7.92</v>
      </c>
      <c r="E12" s="3">
        <f>60/A12</f>
        <v>60</v>
      </c>
      <c r="F12" s="38">
        <f>(60/A12)*2</f>
        <v>120</v>
      </c>
      <c r="G12" s="38">
        <f>(60/A12)*2.5</f>
        <v>150</v>
      </c>
      <c r="H12" s="38">
        <f>(60/A12)*5</f>
        <v>300</v>
      </c>
    </row>
    <row r="13" spans="1:8" ht="12.75">
      <c r="A13" s="3">
        <v>2</v>
      </c>
      <c r="B13" s="3"/>
      <c r="C13" s="38">
        <f aca="true" t="shared" si="0" ref="C13:C71">(60/A13)*0.033</f>
        <v>0.99</v>
      </c>
      <c r="D13" s="38">
        <f aca="true" t="shared" si="1" ref="D13:D71">(60/A13)*0.132</f>
        <v>3.96</v>
      </c>
      <c r="E13" s="38">
        <f>60/A13</f>
        <v>30</v>
      </c>
      <c r="F13" s="38">
        <f aca="true" t="shared" si="2" ref="F13:F71">(60/A13)*2</f>
        <v>60</v>
      </c>
      <c r="G13" s="38">
        <f aca="true" t="shared" si="3" ref="G13:G71">(60/A13)*2.5</f>
        <v>75</v>
      </c>
      <c r="H13" s="38">
        <f aca="true" t="shared" si="4" ref="H13:H71">(60/A13)*5</f>
        <v>150</v>
      </c>
    </row>
    <row r="14" spans="1:8" ht="12.75">
      <c r="A14" s="3">
        <v>3</v>
      </c>
      <c r="B14" s="3"/>
      <c r="C14" s="38">
        <f t="shared" si="0"/>
        <v>0.66</v>
      </c>
      <c r="D14" s="38">
        <f t="shared" si="1"/>
        <v>2.64</v>
      </c>
      <c r="E14" s="38">
        <f aca="true" t="shared" si="5" ref="E14:E71">60/A14</f>
        <v>20</v>
      </c>
      <c r="F14" s="38">
        <f t="shared" si="2"/>
        <v>40</v>
      </c>
      <c r="G14" s="38">
        <f t="shared" si="3"/>
        <v>50</v>
      </c>
      <c r="H14" s="38">
        <f t="shared" si="4"/>
        <v>100</v>
      </c>
    </row>
    <row r="15" spans="1:8" ht="12.75">
      <c r="A15" s="3">
        <v>4</v>
      </c>
      <c r="B15" s="3"/>
      <c r="C15" s="38">
        <f t="shared" si="0"/>
        <v>0.495</v>
      </c>
      <c r="D15" s="38">
        <f t="shared" si="1"/>
        <v>1.98</v>
      </c>
      <c r="E15" s="38">
        <f t="shared" si="5"/>
        <v>15</v>
      </c>
      <c r="F15" s="38">
        <f t="shared" si="2"/>
        <v>30</v>
      </c>
      <c r="G15" s="38">
        <f t="shared" si="3"/>
        <v>37.5</v>
      </c>
      <c r="H15" s="38">
        <f t="shared" si="4"/>
        <v>75</v>
      </c>
    </row>
    <row r="16" spans="1:8" ht="12.75">
      <c r="A16" s="3">
        <v>5</v>
      </c>
      <c r="B16" s="3"/>
      <c r="C16" s="38">
        <f t="shared" si="0"/>
        <v>0.396</v>
      </c>
      <c r="D16" s="38">
        <f t="shared" si="1"/>
        <v>1.584</v>
      </c>
      <c r="E16" s="38">
        <f t="shared" si="5"/>
        <v>12</v>
      </c>
      <c r="F16" s="38">
        <f t="shared" si="2"/>
        <v>24</v>
      </c>
      <c r="G16" s="38">
        <f t="shared" si="3"/>
        <v>30</v>
      </c>
      <c r="H16" s="38">
        <f t="shared" si="4"/>
        <v>60</v>
      </c>
    </row>
    <row r="17" spans="1:8" ht="12.75">
      <c r="A17" s="3">
        <v>6</v>
      </c>
      <c r="B17" s="3"/>
      <c r="C17" s="38">
        <f t="shared" si="0"/>
        <v>0.33</v>
      </c>
      <c r="D17" s="38">
        <f t="shared" si="1"/>
        <v>1.32</v>
      </c>
      <c r="E17" s="38">
        <f t="shared" si="5"/>
        <v>10</v>
      </c>
      <c r="F17" s="38">
        <f t="shared" si="2"/>
        <v>20</v>
      </c>
      <c r="G17" s="38">
        <f t="shared" si="3"/>
        <v>25</v>
      </c>
      <c r="H17" s="38">
        <f t="shared" si="4"/>
        <v>50</v>
      </c>
    </row>
    <row r="18" spans="1:8" ht="12.75">
      <c r="A18" s="3">
        <v>7</v>
      </c>
      <c r="B18" s="3"/>
      <c r="C18" s="38">
        <f t="shared" si="0"/>
        <v>0.28285714285714286</v>
      </c>
      <c r="D18" s="38">
        <f t="shared" si="1"/>
        <v>1.1314285714285715</v>
      </c>
      <c r="E18" s="38">
        <f t="shared" si="5"/>
        <v>8.571428571428571</v>
      </c>
      <c r="F18" s="38">
        <f t="shared" si="2"/>
        <v>17.142857142857142</v>
      </c>
      <c r="G18" s="38">
        <f t="shared" si="3"/>
        <v>21.428571428571427</v>
      </c>
      <c r="H18" s="38">
        <f t="shared" si="4"/>
        <v>42.857142857142854</v>
      </c>
    </row>
    <row r="19" spans="1:8" ht="12.75">
      <c r="A19" s="3">
        <v>8</v>
      </c>
      <c r="B19" s="3"/>
      <c r="C19" s="38">
        <f t="shared" si="0"/>
        <v>0.2475</v>
      </c>
      <c r="D19" s="38">
        <f t="shared" si="1"/>
        <v>0.99</v>
      </c>
      <c r="E19" s="38">
        <f t="shared" si="5"/>
        <v>7.5</v>
      </c>
      <c r="F19" s="38">
        <f t="shared" si="2"/>
        <v>15</v>
      </c>
      <c r="G19" s="38">
        <f t="shared" si="3"/>
        <v>18.75</v>
      </c>
      <c r="H19" s="38">
        <f t="shared" si="4"/>
        <v>37.5</v>
      </c>
    </row>
    <row r="20" spans="1:8" ht="12.75">
      <c r="A20" s="3">
        <v>9</v>
      </c>
      <c r="B20" s="3"/>
      <c r="C20" s="38">
        <f t="shared" si="0"/>
        <v>0.22000000000000003</v>
      </c>
      <c r="D20" s="38">
        <f t="shared" si="1"/>
        <v>0.8800000000000001</v>
      </c>
      <c r="E20" s="38">
        <f t="shared" si="5"/>
        <v>6.666666666666667</v>
      </c>
      <c r="F20" s="38">
        <f t="shared" si="2"/>
        <v>13.333333333333334</v>
      </c>
      <c r="G20" s="38">
        <f t="shared" si="3"/>
        <v>16.666666666666668</v>
      </c>
      <c r="H20" s="38">
        <f t="shared" si="4"/>
        <v>33.333333333333336</v>
      </c>
    </row>
    <row r="21" spans="1:8" ht="12.75">
      <c r="A21" s="3">
        <v>10</v>
      </c>
      <c r="B21" s="3"/>
      <c r="C21" s="38">
        <f t="shared" si="0"/>
        <v>0.198</v>
      </c>
      <c r="D21" s="38">
        <f t="shared" si="1"/>
        <v>0.792</v>
      </c>
      <c r="E21" s="38">
        <f t="shared" si="5"/>
        <v>6</v>
      </c>
      <c r="F21" s="38">
        <f t="shared" si="2"/>
        <v>12</v>
      </c>
      <c r="G21" s="38">
        <f t="shared" si="3"/>
        <v>15</v>
      </c>
      <c r="H21" s="38">
        <f t="shared" si="4"/>
        <v>30</v>
      </c>
    </row>
    <row r="22" spans="1:8" ht="12.75">
      <c r="A22" s="3">
        <v>11</v>
      </c>
      <c r="B22" s="3"/>
      <c r="C22" s="38">
        <f t="shared" si="0"/>
        <v>0.18</v>
      </c>
      <c r="D22" s="38">
        <f t="shared" si="1"/>
        <v>0.72</v>
      </c>
      <c r="E22" s="38">
        <f t="shared" si="5"/>
        <v>5.454545454545454</v>
      </c>
      <c r="F22" s="38">
        <f t="shared" si="2"/>
        <v>10.909090909090908</v>
      </c>
      <c r="G22" s="38">
        <f t="shared" si="3"/>
        <v>13.636363636363635</v>
      </c>
      <c r="H22" s="38">
        <f t="shared" si="4"/>
        <v>27.27272727272727</v>
      </c>
    </row>
    <row r="23" spans="1:8" ht="12.75">
      <c r="A23" s="3">
        <v>12</v>
      </c>
      <c r="B23" s="3"/>
      <c r="C23" s="38">
        <f t="shared" si="0"/>
        <v>0.165</v>
      </c>
      <c r="D23" s="38">
        <f t="shared" si="1"/>
        <v>0.66</v>
      </c>
      <c r="E23" s="38">
        <f t="shared" si="5"/>
        <v>5</v>
      </c>
      <c r="F23" s="38">
        <f t="shared" si="2"/>
        <v>10</v>
      </c>
      <c r="G23" s="38">
        <f t="shared" si="3"/>
        <v>12.5</v>
      </c>
      <c r="H23" s="38">
        <f t="shared" si="4"/>
        <v>25</v>
      </c>
    </row>
    <row r="24" spans="1:8" ht="12.75">
      <c r="A24" s="3">
        <v>13</v>
      </c>
      <c r="B24" s="3"/>
      <c r="C24" s="38">
        <f t="shared" si="0"/>
        <v>0.1523076923076923</v>
      </c>
      <c r="D24" s="38">
        <f t="shared" si="1"/>
        <v>0.6092307692307692</v>
      </c>
      <c r="E24" s="38">
        <f t="shared" si="5"/>
        <v>4.615384615384615</v>
      </c>
      <c r="F24" s="38">
        <f t="shared" si="2"/>
        <v>9.23076923076923</v>
      </c>
      <c r="G24" s="38">
        <f t="shared" si="3"/>
        <v>11.538461538461537</v>
      </c>
      <c r="H24" s="38">
        <f t="shared" si="4"/>
        <v>23.076923076923073</v>
      </c>
    </row>
    <row r="25" spans="1:8" ht="12.75">
      <c r="A25" s="3">
        <v>14</v>
      </c>
      <c r="B25" s="3"/>
      <c r="C25" s="38">
        <f t="shared" si="0"/>
        <v>0.14142857142857143</v>
      </c>
      <c r="D25" s="38">
        <f t="shared" si="1"/>
        <v>0.5657142857142857</v>
      </c>
      <c r="E25" s="38">
        <f t="shared" si="5"/>
        <v>4.285714285714286</v>
      </c>
      <c r="F25" s="38">
        <f t="shared" si="2"/>
        <v>8.571428571428571</v>
      </c>
      <c r="G25" s="38">
        <f t="shared" si="3"/>
        <v>10.714285714285714</v>
      </c>
      <c r="H25" s="38">
        <f t="shared" si="4"/>
        <v>21.428571428571427</v>
      </c>
    </row>
    <row r="26" spans="1:8" ht="12.75">
      <c r="A26" s="3">
        <v>15</v>
      </c>
      <c r="B26" s="3"/>
      <c r="C26" s="38">
        <f t="shared" si="0"/>
        <v>0.132</v>
      </c>
      <c r="D26" s="38">
        <f t="shared" si="1"/>
        <v>0.528</v>
      </c>
      <c r="E26" s="38">
        <f t="shared" si="5"/>
        <v>4</v>
      </c>
      <c r="F26" s="38">
        <f t="shared" si="2"/>
        <v>8</v>
      </c>
      <c r="G26" s="38">
        <f t="shared" si="3"/>
        <v>10</v>
      </c>
      <c r="H26" s="38">
        <f t="shared" si="4"/>
        <v>20</v>
      </c>
    </row>
    <row r="27" spans="1:8" ht="12.75">
      <c r="A27" s="3">
        <v>16</v>
      </c>
      <c r="B27" s="3"/>
      <c r="C27" s="38">
        <f t="shared" si="0"/>
        <v>0.12375</v>
      </c>
      <c r="D27" s="38">
        <f t="shared" si="1"/>
        <v>0.495</v>
      </c>
      <c r="E27" s="38">
        <f t="shared" si="5"/>
        <v>3.75</v>
      </c>
      <c r="F27" s="38">
        <f t="shared" si="2"/>
        <v>7.5</v>
      </c>
      <c r="G27" s="38">
        <f t="shared" si="3"/>
        <v>9.375</v>
      </c>
      <c r="H27" s="38">
        <f t="shared" si="4"/>
        <v>18.75</v>
      </c>
    </row>
    <row r="28" spans="1:8" ht="12.75">
      <c r="A28" s="3">
        <v>17</v>
      </c>
      <c r="B28" s="3"/>
      <c r="C28" s="38">
        <f t="shared" si="0"/>
        <v>0.11647058823529412</v>
      </c>
      <c r="D28" s="38">
        <f t="shared" si="1"/>
        <v>0.46588235294117647</v>
      </c>
      <c r="E28" s="38">
        <f t="shared" si="5"/>
        <v>3.5294117647058822</v>
      </c>
      <c r="F28" s="38">
        <f t="shared" si="2"/>
        <v>7.0588235294117645</v>
      </c>
      <c r="G28" s="38">
        <f t="shared" si="3"/>
        <v>8.823529411764707</v>
      </c>
      <c r="H28" s="38">
        <f t="shared" si="4"/>
        <v>17.647058823529413</v>
      </c>
    </row>
    <row r="29" spans="1:8" ht="12.75">
      <c r="A29" s="3">
        <v>18</v>
      </c>
      <c r="B29" s="3"/>
      <c r="C29" s="38">
        <f t="shared" si="0"/>
        <v>0.11000000000000001</v>
      </c>
      <c r="D29" s="38">
        <f t="shared" si="1"/>
        <v>0.44000000000000006</v>
      </c>
      <c r="E29" s="38">
        <f t="shared" si="5"/>
        <v>3.3333333333333335</v>
      </c>
      <c r="F29" s="38">
        <f t="shared" si="2"/>
        <v>6.666666666666667</v>
      </c>
      <c r="G29" s="38">
        <f t="shared" si="3"/>
        <v>8.333333333333334</v>
      </c>
      <c r="H29" s="38">
        <f t="shared" si="4"/>
        <v>16.666666666666668</v>
      </c>
    </row>
    <row r="30" spans="1:8" ht="12.75">
      <c r="A30" s="3">
        <v>19</v>
      </c>
      <c r="B30" s="3"/>
      <c r="C30" s="38">
        <f t="shared" si="0"/>
        <v>0.10421052631578948</v>
      </c>
      <c r="D30" s="38">
        <f t="shared" si="1"/>
        <v>0.4168421052631579</v>
      </c>
      <c r="E30" s="38">
        <f t="shared" si="5"/>
        <v>3.1578947368421053</v>
      </c>
      <c r="F30" s="38">
        <f t="shared" si="2"/>
        <v>6.315789473684211</v>
      </c>
      <c r="G30" s="38">
        <f t="shared" si="3"/>
        <v>7.894736842105264</v>
      </c>
      <c r="H30" s="38">
        <f t="shared" si="4"/>
        <v>15.789473684210527</v>
      </c>
    </row>
    <row r="31" spans="1:8" ht="12.75">
      <c r="A31" s="3">
        <v>20</v>
      </c>
      <c r="B31" s="3"/>
      <c r="C31" s="38">
        <f t="shared" si="0"/>
        <v>0.099</v>
      </c>
      <c r="D31" s="38">
        <f t="shared" si="1"/>
        <v>0.396</v>
      </c>
      <c r="E31" s="38">
        <f t="shared" si="5"/>
        <v>3</v>
      </c>
      <c r="F31" s="38">
        <f t="shared" si="2"/>
        <v>6</v>
      </c>
      <c r="G31" s="38">
        <f t="shared" si="3"/>
        <v>7.5</v>
      </c>
      <c r="H31" s="38">
        <f t="shared" si="4"/>
        <v>15</v>
      </c>
    </row>
    <row r="32" spans="1:8" ht="12.75">
      <c r="A32" s="3">
        <v>21</v>
      </c>
      <c r="B32" s="3"/>
      <c r="C32" s="38">
        <f t="shared" si="0"/>
        <v>0.09428571428571429</v>
      </c>
      <c r="D32" s="38">
        <f t="shared" si="1"/>
        <v>0.37714285714285717</v>
      </c>
      <c r="E32" s="38">
        <f t="shared" si="5"/>
        <v>2.857142857142857</v>
      </c>
      <c r="F32" s="38">
        <f t="shared" si="2"/>
        <v>5.714285714285714</v>
      </c>
      <c r="G32" s="38">
        <f t="shared" si="3"/>
        <v>7.142857142857143</v>
      </c>
      <c r="H32" s="38">
        <f t="shared" si="4"/>
        <v>14.285714285714286</v>
      </c>
    </row>
    <row r="33" spans="1:8" ht="12.75">
      <c r="A33" s="3">
        <v>22</v>
      </c>
      <c r="B33" s="3"/>
      <c r="C33" s="38">
        <f t="shared" si="0"/>
        <v>0.09</v>
      </c>
      <c r="D33" s="38">
        <f t="shared" si="1"/>
        <v>0.36</v>
      </c>
      <c r="E33" s="38">
        <f t="shared" si="5"/>
        <v>2.727272727272727</v>
      </c>
      <c r="F33" s="38">
        <f t="shared" si="2"/>
        <v>5.454545454545454</v>
      </c>
      <c r="G33" s="38">
        <f t="shared" si="3"/>
        <v>6.8181818181818175</v>
      </c>
      <c r="H33" s="38">
        <f t="shared" si="4"/>
        <v>13.636363636363635</v>
      </c>
    </row>
    <row r="34" spans="1:8" ht="12.75">
      <c r="A34" s="3">
        <v>23</v>
      </c>
      <c r="B34" s="3"/>
      <c r="C34" s="38">
        <f t="shared" si="0"/>
        <v>0.08608695652173913</v>
      </c>
      <c r="D34" s="38">
        <f t="shared" si="1"/>
        <v>0.3443478260869565</v>
      </c>
      <c r="E34" s="38">
        <f t="shared" si="5"/>
        <v>2.608695652173913</v>
      </c>
      <c r="F34" s="38">
        <f t="shared" si="2"/>
        <v>5.217391304347826</v>
      </c>
      <c r="G34" s="38">
        <f t="shared" si="3"/>
        <v>6.521739130434783</v>
      </c>
      <c r="H34" s="38">
        <f t="shared" si="4"/>
        <v>13.043478260869566</v>
      </c>
    </row>
    <row r="35" spans="1:8" ht="12.75">
      <c r="A35" s="3">
        <v>24</v>
      </c>
      <c r="B35" s="3"/>
      <c r="C35" s="38">
        <f t="shared" si="0"/>
        <v>0.0825</v>
      </c>
      <c r="D35" s="38">
        <f t="shared" si="1"/>
        <v>0.33</v>
      </c>
      <c r="E35" s="38">
        <f t="shared" si="5"/>
        <v>2.5</v>
      </c>
      <c r="F35" s="38">
        <f t="shared" si="2"/>
        <v>5</v>
      </c>
      <c r="G35" s="38">
        <f t="shared" si="3"/>
        <v>6.25</v>
      </c>
      <c r="H35" s="38">
        <f t="shared" si="4"/>
        <v>12.5</v>
      </c>
    </row>
    <row r="36" spans="1:8" ht="12.75">
      <c r="A36" s="3">
        <v>25</v>
      </c>
      <c r="B36" s="3"/>
      <c r="C36" s="38">
        <f t="shared" si="0"/>
        <v>0.0792</v>
      </c>
      <c r="D36" s="38">
        <f t="shared" si="1"/>
        <v>0.3168</v>
      </c>
      <c r="E36" s="38">
        <f t="shared" si="5"/>
        <v>2.4</v>
      </c>
      <c r="F36" s="38">
        <f t="shared" si="2"/>
        <v>4.8</v>
      </c>
      <c r="G36" s="38">
        <f t="shared" si="3"/>
        <v>6</v>
      </c>
      <c r="H36" s="38">
        <f t="shared" si="4"/>
        <v>12</v>
      </c>
    </row>
    <row r="37" spans="1:8" ht="12.75">
      <c r="A37" s="3">
        <v>26</v>
      </c>
      <c r="B37" s="3"/>
      <c r="C37" s="38">
        <f t="shared" si="0"/>
        <v>0.07615384615384616</v>
      </c>
      <c r="D37" s="38">
        <f t="shared" si="1"/>
        <v>0.3046153846153846</v>
      </c>
      <c r="E37" s="38">
        <f t="shared" si="5"/>
        <v>2.3076923076923075</v>
      </c>
      <c r="F37" s="38">
        <f t="shared" si="2"/>
        <v>4.615384615384615</v>
      </c>
      <c r="G37" s="38">
        <f t="shared" si="3"/>
        <v>5.769230769230768</v>
      </c>
      <c r="H37" s="38">
        <f t="shared" si="4"/>
        <v>11.538461538461537</v>
      </c>
    </row>
    <row r="38" spans="1:8" ht="12.75">
      <c r="A38" s="3">
        <v>27</v>
      </c>
      <c r="B38" s="3"/>
      <c r="C38" s="38">
        <f t="shared" si="0"/>
        <v>0.07333333333333333</v>
      </c>
      <c r="D38" s="38">
        <f t="shared" si="1"/>
        <v>0.29333333333333333</v>
      </c>
      <c r="E38" s="38">
        <f t="shared" si="5"/>
        <v>2.2222222222222223</v>
      </c>
      <c r="F38" s="38">
        <f t="shared" si="2"/>
        <v>4.444444444444445</v>
      </c>
      <c r="G38" s="38">
        <f t="shared" si="3"/>
        <v>5.555555555555555</v>
      </c>
      <c r="H38" s="38">
        <f t="shared" si="4"/>
        <v>11.11111111111111</v>
      </c>
    </row>
    <row r="39" spans="1:8" ht="12.75">
      <c r="A39" s="3">
        <v>28</v>
      </c>
      <c r="B39" s="3"/>
      <c r="C39" s="38">
        <f t="shared" si="0"/>
        <v>0.07071428571428572</v>
      </c>
      <c r="D39" s="38">
        <f t="shared" si="1"/>
        <v>0.28285714285714286</v>
      </c>
      <c r="E39" s="38">
        <f t="shared" si="5"/>
        <v>2.142857142857143</v>
      </c>
      <c r="F39" s="38">
        <f t="shared" si="2"/>
        <v>4.285714285714286</v>
      </c>
      <c r="G39" s="38">
        <f t="shared" si="3"/>
        <v>5.357142857142857</v>
      </c>
      <c r="H39" s="38">
        <f t="shared" si="4"/>
        <v>10.714285714285714</v>
      </c>
    </row>
    <row r="40" spans="1:8" ht="12.75">
      <c r="A40" s="3">
        <v>29</v>
      </c>
      <c r="B40" s="3"/>
      <c r="C40" s="38">
        <f t="shared" si="0"/>
        <v>0.06827586206896552</v>
      </c>
      <c r="D40" s="38">
        <f t="shared" si="1"/>
        <v>0.2731034482758621</v>
      </c>
      <c r="E40" s="38">
        <f t="shared" si="5"/>
        <v>2.0689655172413794</v>
      </c>
      <c r="F40" s="38">
        <f t="shared" si="2"/>
        <v>4.137931034482759</v>
      </c>
      <c r="G40" s="38">
        <f t="shared" si="3"/>
        <v>5.172413793103448</v>
      </c>
      <c r="H40" s="38">
        <f t="shared" si="4"/>
        <v>10.344827586206897</v>
      </c>
    </row>
    <row r="41" spans="1:8" ht="12.75">
      <c r="A41" s="3">
        <v>30</v>
      </c>
      <c r="B41" s="3"/>
      <c r="C41" s="38">
        <f t="shared" si="0"/>
        <v>0.066</v>
      </c>
      <c r="D41" s="38">
        <f t="shared" si="1"/>
        <v>0.264</v>
      </c>
      <c r="E41" s="38">
        <f t="shared" si="5"/>
        <v>2</v>
      </c>
      <c r="F41" s="38">
        <f t="shared" si="2"/>
        <v>4</v>
      </c>
      <c r="G41" s="38">
        <f t="shared" si="3"/>
        <v>5</v>
      </c>
      <c r="H41" s="38">
        <f t="shared" si="4"/>
        <v>10</v>
      </c>
    </row>
    <row r="42" spans="1:8" ht="12.75">
      <c r="A42" s="3">
        <v>31</v>
      </c>
      <c r="B42" s="3"/>
      <c r="C42" s="38">
        <f t="shared" si="0"/>
        <v>0.06387096774193549</v>
      </c>
      <c r="D42" s="38">
        <f t="shared" si="1"/>
        <v>0.25548387096774194</v>
      </c>
      <c r="E42" s="38">
        <f t="shared" si="5"/>
        <v>1.935483870967742</v>
      </c>
      <c r="F42" s="38">
        <f t="shared" si="2"/>
        <v>3.870967741935484</v>
      </c>
      <c r="G42" s="38">
        <f t="shared" si="3"/>
        <v>4.838709677419355</v>
      </c>
      <c r="H42" s="38">
        <f t="shared" si="4"/>
        <v>9.67741935483871</v>
      </c>
    </row>
    <row r="43" spans="1:8" ht="12.75">
      <c r="A43" s="3">
        <v>32</v>
      </c>
      <c r="B43" s="3"/>
      <c r="C43" s="38">
        <f t="shared" si="0"/>
        <v>0.061875</v>
      </c>
      <c r="D43" s="38">
        <f t="shared" si="1"/>
        <v>0.2475</v>
      </c>
      <c r="E43" s="38">
        <f t="shared" si="5"/>
        <v>1.875</v>
      </c>
      <c r="F43" s="38">
        <f t="shared" si="2"/>
        <v>3.75</v>
      </c>
      <c r="G43" s="38">
        <f t="shared" si="3"/>
        <v>4.6875</v>
      </c>
      <c r="H43" s="38">
        <f t="shared" si="4"/>
        <v>9.375</v>
      </c>
    </row>
    <row r="44" spans="1:8" ht="12.75">
      <c r="A44" s="3">
        <v>33</v>
      </c>
      <c r="B44" s="3"/>
      <c r="C44" s="38">
        <f t="shared" si="0"/>
        <v>0.06</v>
      </c>
      <c r="D44" s="38">
        <f t="shared" si="1"/>
        <v>0.24</v>
      </c>
      <c r="E44" s="38">
        <f t="shared" si="5"/>
        <v>1.8181818181818181</v>
      </c>
      <c r="F44" s="38">
        <f t="shared" si="2"/>
        <v>3.6363636363636362</v>
      </c>
      <c r="G44" s="38">
        <f t="shared" si="3"/>
        <v>4.545454545454545</v>
      </c>
      <c r="H44" s="38">
        <f t="shared" si="4"/>
        <v>9.09090909090909</v>
      </c>
    </row>
    <row r="45" spans="1:8" ht="12.75">
      <c r="A45" s="3">
        <v>34</v>
      </c>
      <c r="B45" s="3"/>
      <c r="C45" s="38">
        <f t="shared" si="0"/>
        <v>0.05823529411764706</v>
      </c>
      <c r="D45" s="38">
        <f t="shared" si="1"/>
        <v>0.23294117647058823</v>
      </c>
      <c r="E45" s="38">
        <f t="shared" si="5"/>
        <v>1.7647058823529411</v>
      </c>
      <c r="F45" s="38">
        <f t="shared" si="2"/>
        <v>3.5294117647058822</v>
      </c>
      <c r="G45" s="38">
        <f t="shared" si="3"/>
        <v>4.411764705882353</v>
      </c>
      <c r="H45" s="38">
        <f t="shared" si="4"/>
        <v>8.823529411764707</v>
      </c>
    </row>
    <row r="46" spans="1:8" ht="12.75">
      <c r="A46" s="3">
        <v>35</v>
      </c>
      <c r="B46" s="3"/>
      <c r="C46" s="38">
        <f t="shared" si="0"/>
        <v>0.05657142857142857</v>
      </c>
      <c r="D46" s="38">
        <f t="shared" si="1"/>
        <v>0.22628571428571428</v>
      </c>
      <c r="E46" s="38">
        <f t="shared" si="5"/>
        <v>1.7142857142857142</v>
      </c>
      <c r="F46" s="38">
        <f t="shared" si="2"/>
        <v>3.4285714285714284</v>
      </c>
      <c r="G46" s="38">
        <f t="shared" si="3"/>
        <v>4.285714285714286</v>
      </c>
      <c r="H46" s="38">
        <f t="shared" si="4"/>
        <v>8.571428571428571</v>
      </c>
    </row>
    <row r="47" spans="1:8" ht="12.75">
      <c r="A47" s="3">
        <v>36</v>
      </c>
      <c r="B47" s="3"/>
      <c r="C47" s="38">
        <f t="shared" si="0"/>
        <v>0.05500000000000001</v>
      </c>
      <c r="D47" s="38">
        <f t="shared" si="1"/>
        <v>0.22000000000000003</v>
      </c>
      <c r="E47" s="38">
        <f t="shared" si="5"/>
        <v>1.6666666666666667</v>
      </c>
      <c r="F47" s="38">
        <f t="shared" si="2"/>
        <v>3.3333333333333335</v>
      </c>
      <c r="G47" s="38">
        <f t="shared" si="3"/>
        <v>4.166666666666667</v>
      </c>
      <c r="H47" s="38">
        <f t="shared" si="4"/>
        <v>8.333333333333334</v>
      </c>
    </row>
    <row r="48" spans="1:8" ht="12.75">
      <c r="A48" s="3">
        <v>37</v>
      </c>
      <c r="B48" s="3"/>
      <c r="C48" s="38">
        <f t="shared" si="0"/>
        <v>0.05351351351351352</v>
      </c>
      <c r="D48" s="38">
        <f t="shared" si="1"/>
        <v>0.2140540540540541</v>
      </c>
      <c r="E48" s="38">
        <f t="shared" si="5"/>
        <v>1.6216216216216217</v>
      </c>
      <c r="F48" s="38">
        <f t="shared" si="2"/>
        <v>3.2432432432432434</v>
      </c>
      <c r="G48" s="38">
        <f t="shared" si="3"/>
        <v>4.054054054054054</v>
      </c>
      <c r="H48" s="38">
        <f t="shared" si="4"/>
        <v>8.108108108108109</v>
      </c>
    </row>
    <row r="49" spans="1:8" ht="12.75">
      <c r="A49" s="3">
        <v>38</v>
      </c>
      <c r="B49" s="3"/>
      <c r="C49" s="38">
        <f t="shared" si="0"/>
        <v>0.05210526315789474</v>
      </c>
      <c r="D49" s="38">
        <f t="shared" si="1"/>
        <v>0.20842105263157895</v>
      </c>
      <c r="E49" s="38">
        <f t="shared" si="5"/>
        <v>1.5789473684210527</v>
      </c>
      <c r="F49" s="38">
        <f t="shared" si="2"/>
        <v>3.1578947368421053</v>
      </c>
      <c r="G49" s="38">
        <f t="shared" si="3"/>
        <v>3.947368421052632</v>
      </c>
      <c r="H49" s="38">
        <f t="shared" si="4"/>
        <v>7.894736842105264</v>
      </c>
    </row>
    <row r="50" spans="1:8" ht="12.75">
      <c r="A50" s="3">
        <v>39</v>
      </c>
      <c r="B50" s="3"/>
      <c r="C50" s="38">
        <f t="shared" si="0"/>
        <v>0.050769230769230775</v>
      </c>
      <c r="D50" s="38">
        <f t="shared" si="1"/>
        <v>0.2030769230769231</v>
      </c>
      <c r="E50" s="38">
        <f t="shared" si="5"/>
        <v>1.5384615384615385</v>
      </c>
      <c r="F50" s="38">
        <f t="shared" si="2"/>
        <v>3.076923076923077</v>
      </c>
      <c r="G50" s="38">
        <f t="shared" si="3"/>
        <v>3.8461538461538463</v>
      </c>
      <c r="H50" s="38">
        <f t="shared" si="4"/>
        <v>7.6923076923076925</v>
      </c>
    </row>
    <row r="51" spans="1:8" ht="12.75">
      <c r="A51" s="3">
        <v>40</v>
      </c>
      <c r="B51" s="3"/>
      <c r="C51" s="38">
        <f t="shared" si="0"/>
        <v>0.0495</v>
      </c>
      <c r="D51" s="38">
        <f t="shared" si="1"/>
        <v>0.198</v>
      </c>
      <c r="E51" s="38">
        <f t="shared" si="5"/>
        <v>1.5</v>
      </c>
      <c r="F51" s="38">
        <f t="shared" si="2"/>
        <v>3</v>
      </c>
      <c r="G51" s="38">
        <f t="shared" si="3"/>
        <v>3.75</v>
      </c>
      <c r="H51" s="38">
        <f t="shared" si="4"/>
        <v>7.5</v>
      </c>
    </row>
    <row r="52" spans="1:8" ht="12.75">
      <c r="A52" s="3">
        <v>41</v>
      </c>
      <c r="B52" s="3"/>
      <c r="C52" s="38">
        <f t="shared" si="0"/>
        <v>0.04829268292682927</v>
      </c>
      <c r="D52" s="38">
        <f t="shared" si="1"/>
        <v>0.19317073170731708</v>
      </c>
      <c r="E52" s="38">
        <f t="shared" si="5"/>
        <v>1.4634146341463414</v>
      </c>
      <c r="F52" s="38">
        <f t="shared" si="2"/>
        <v>2.926829268292683</v>
      </c>
      <c r="G52" s="38">
        <f t="shared" si="3"/>
        <v>3.6585365853658534</v>
      </c>
      <c r="H52" s="38">
        <f t="shared" si="4"/>
        <v>7.317073170731707</v>
      </c>
    </row>
    <row r="53" spans="1:8" ht="12.75">
      <c r="A53" s="3">
        <v>42</v>
      </c>
      <c r="B53" s="3"/>
      <c r="C53" s="38">
        <f t="shared" si="0"/>
        <v>0.047142857142857146</v>
      </c>
      <c r="D53" s="38">
        <f t="shared" si="1"/>
        <v>0.18857142857142858</v>
      </c>
      <c r="E53" s="38">
        <f t="shared" si="5"/>
        <v>1.4285714285714286</v>
      </c>
      <c r="F53" s="38">
        <f t="shared" si="2"/>
        <v>2.857142857142857</v>
      </c>
      <c r="G53" s="38">
        <f t="shared" si="3"/>
        <v>3.5714285714285716</v>
      </c>
      <c r="H53" s="38">
        <f t="shared" si="4"/>
        <v>7.142857142857143</v>
      </c>
    </row>
    <row r="54" spans="1:8" ht="12.75">
      <c r="A54" s="3">
        <v>43</v>
      </c>
      <c r="B54" s="3"/>
      <c r="C54" s="38">
        <f t="shared" si="0"/>
        <v>0.04604651162790698</v>
      </c>
      <c r="D54" s="38">
        <f t="shared" si="1"/>
        <v>0.18418604651162793</v>
      </c>
      <c r="E54" s="38">
        <f t="shared" si="5"/>
        <v>1.3953488372093024</v>
      </c>
      <c r="F54" s="38">
        <f t="shared" si="2"/>
        <v>2.7906976744186047</v>
      </c>
      <c r="G54" s="38">
        <f t="shared" si="3"/>
        <v>3.488372093023256</v>
      </c>
      <c r="H54" s="38">
        <f t="shared" si="4"/>
        <v>6.976744186046512</v>
      </c>
    </row>
    <row r="55" spans="1:8" ht="12.75">
      <c r="A55" s="3">
        <v>44</v>
      </c>
      <c r="B55" s="3"/>
      <c r="C55" s="38">
        <f t="shared" si="0"/>
        <v>0.045</v>
      </c>
      <c r="D55" s="38">
        <f t="shared" si="1"/>
        <v>0.18</v>
      </c>
      <c r="E55" s="38">
        <f t="shared" si="5"/>
        <v>1.3636363636363635</v>
      </c>
      <c r="F55" s="38">
        <f t="shared" si="2"/>
        <v>2.727272727272727</v>
      </c>
      <c r="G55" s="38">
        <f t="shared" si="3"/>
        <v>3.4090909090909087</v>
      </c>
      <c r="H55" s="38">
        <f t="shared" si="4"/>
        <v>6.8181818181818175</v>
      </c>
    </row>
    <row r="56" spans="1:8" ht="12.75">
      <c r="A56" s="3">
        <v>45</v>
      </c>
      <c r="B56" s="3"/>
      <c r="C56" s="38">
        <f t="shared" si="0"/>
        <v>0.044</v>
      </c>
      <c r="D56" s="38">
        <f t="shared" si="1"/>
        <v>0.176</v>
      </c>
      <c r="E56" s="38">
        <f t="shared" si="5"/>
        <v>1.3333333333333333</v>
      </c>
      <c r="F56" s="38">
        <f t="shared" si="2"/>
        <v>2.6666666666666665</v>
      </c>
      <c r="G56" s="38">
        <f t="shared" si="3"/>
        <v>3.333333333333333</v>
      </c>
      <c r="H56" s="38">
        <f t="shared" si="4"/>
        <v>6.666666666666666</v>
      </c>
    </row>
    <row r="57" spans="1:8" ht="12.75">
      <c r="A57" s="3">
        <v>46</v>
      </c>
      <c r="B57" s="3"/>
      <c r="C57" s="38">
        <f t="shared" si="0"/>
        <v>0.043043478260869565</v>
      </c>
      <c r="D57" s="38">
        <f t="shared" si="1"/>
        <v>0.17217391304347826</v>
      </c>
      <c r="E57" s="38">
        <f t="shared" si="5"/>
        <v>1.3043478260869565</v>
      </c>
      <c r="F57" s="38">
        <f t="shared" si="2"/>
        <v>2.608695652173913</v>
      </c>
      <c r="G57" s="38">
        <f t="shared" si="3"/>
        <v>3.2608695652173916</v>
      </c>
      <c r="H57" s="38">
        <f t="shared" si="4"/>
        <v>6.521739130434783</v>
      </c>
    </row>
    <row r="58" spans="1:8" ht="12.75">
      <c r="A58" s="3">
        <v>47</v>
      </c>
      <c r="B58" s="3"/>
      <c r="C58" s="38">
        <f t="shared" si="0"/>
        <v>0.04212765957446809</v>
      </c>
      <c r="D58" s="38">
        <f t="shared" si="1"/>
        <v>0.16851063829787236</v>
      </c>
      <c r="E58" s="38">
        <f t="shared" si="5"/>
        <v>1.2765957446808511</v>
      </c>
      <c r="F58" s="38">
        <f t="shared" si="2"/>
        <v>2.5531914893617023</v>
      </c>
      <c r="G58" s="38">
        <f t="shared" si="3"/>
        <v>3.1914893617021276</v>
      </c>
      <c r="H58" s="38">
        <f t="shared" si="4"/>
        <v>6.382978723404255</v>
      </c>
    </row>
    <row r="59" spans="1:8" ht="12.75">
      <c r="A59" s="3">
        <v>48</v>
      </c>
      <c r="B59" s="3"/>
      <c r="C59" s="38">
        <f t="shared" si="0"/>
        <v>0.04125</v>
      </c>
      <c r="D59" s="38">
        <f t="shared" si="1"/>
        <v>0.165</v>
      </c>
      <c r="E59" s="38">
        <f t="shared" si="5"/>
        <v>1.25</v>
      </c>
      <c r="F59" s="38">
        <f t="shared" si="2"/>
        <v>2.5</v>
      </c>
      <c r="G59" s="38">
        <f t="shared" si="3"/>
        <v>3.125</v>
      </c>
      <c r="H59" s="38">
        <f t="shared" si="4"/>
        <v>6.25</v>
      </c>
    </row>
    <row r="60" spans="1:8" ht="12.75">
      <c r="A60" s="3">
        <v>49</v>
      </c>
      <c r="B60" s="3"/>
      <c r="C60" s="38">
        <f t="shared" si="0"/>
        <v>0.04040816326530613</v>
      </c>
      <c r="D60" s="38">
        <f t="shared" si="1"/>
        <v>0.1616326530612245</v>
      </c>
      <c r="E60" s="38">
        <f t="shared" si="5"/>
        <v>1.2244897959183674</v>
      </c>
      <c r="F60" s="38">
        <f t="shared" si="2"/>
        <v>2.4489795918367347</v>
      </c>
      <c r="G60" s="38">
        <f t="shared" si="3"/>
        <v>3.0612244897959187</v>
      </c>
      <c r="H60" s="38">
        <f t="shared" si="4"/>
        <v>6.122448979591837</v>
      </c>
    </row>
    <row r="61" spans="1:8" ht="12.75">
      <c r="A61" s="3">
        <v>50</v>
      </c>
      <c r="B61" s="3"/>
      <c r="C61" s="38">
        <f t="shared" si="0"/>
        <v>0.0396</v>
      </c>
      <c r="D61" s="38">
        <f t="shared" si="1"/>
        <v>0.1584</v>
      </c>
      <c r="E61" s="38">
        <f t="shared" si="5"/>
        <v>1.2</v>
      </c>
      <c r="F61" s="38">
        <f t="shared" si="2"/>
        <v>2.4</v>
      </c>
      <c r="G61" s="38">
        <f t="shared" si="3"/>
        <v>3</v>
      </c>
      <c r="H61" s="38">
        <f t="shared" si="4"/>
        <v>6</v>
      </c>
    </row>
    <row r="62" spans="1:8" ht="12.75">
      <c r="A62" s="3">
        <v>51</v>
      </c>
      <c r="B62" s="3"/>
      <c r="C62" s="38">
        <f t="shared" si="0"/>
        <v>0.03882352941176471</v>
      </c>
      <c r="D62" s="38">
        <f t="shared" si="1"/>
        <v>0.15529411764705883</v>
      </c>
      <c r="E62" s="38">
        <f t="shared" si="5"/>
        <v>1.1764705882352942</v>
      </c>
      <c r="F62" s="38">
        <f t="shared" si="2"/>
        <v>2.3529411764705883</v>
      </c>
      <c r="G62" s="38">
        <f t="shared" si="3"/>
        <v>2.9411764705882355</v>
      </c>
      <c r="H62" s="38">
        <f t="shared" si="4"/>
        <v>5.882352941176471</v>
      </c>
    </row>
    <row r="63" spans="1:8" ht="12.75">
      <c r="A63" s="3">
        <v>52</v>
      </c>
      <c r="B63" s="3"/>
      <c r="C63" s="38">
        <f t="shared" si="0"/>
        <v>0.03807692307692308</v>
      </c>
      <c r="D63" s="38">
        <f t="shared" si="1"/>
        <v>0.1523076923076923</v>
      </c>
      <c r="E63" s="38">
        <f t="shared" si="5"/>
        <v>1.1538461538461537</v>
      </c>
      <c r="F63" s="38">
        <f t="shared" si="2"/>
        <v>2.3076923076923075</v>
      </c>
      <c r="G63" s="38">
        <f t="shared" si="3"/>
        <v>2.884615384615384</v>
      </c>
      <c r="H63" s="38">
        <f t="shared" si="4"/>
        <v>5.769230769230768</v>
      </c>
    </row>
    <row r="64" spans="1:8" ht="12.75">
      <c r="A64" s="3">
        <v>53</v>
      </c>
      <c r="B64" s="3"/>
      <c r="C64" s="38">
        <f t="shared" si="0"/>
        <v>0.03735849056603774</v>
      </c>
      <c r="D64" s="38">
        <f t="shared" si="1"/>
        <v>0.14943396226415095</v>
      </c>
      <c r="E64" s="38">
        <f t="shared" si="5"/>
        <v>1.1320754716981132</v>
      </c>
      <c r="F64" s="38">
        <f t="shared" si="2"/>
        <v>2.2641509433962264</v>
      </c>
      <c r="G64" s="38">
        <f t="shared" si="3"/>
        <v>2.830188679245283</v>
      </c>
      <c r="H64" s="38">
        <f t="shared" si="4"/>
        <v>5.660377358490566</v>
      </c>
    </row>
    <row r="65" spans="1:8" ht="12.75">
      <c r="A65" s="3">
        <v>54</v>
      </c>
      <c r="B65" s="3"/>
      <c r="C65" s="38">
        <f t="shared" si="0"/>
        <v>0.03666666666666667</v>
      </c>
      <c r="D65" s="38">
        <f t="shared" si="1"/>
        <v>0.14666666666666667</v>
      </c>
      <c r="E65" s="38">
        <f t="shared" si="5"/>
        <v>1.1111111111111112</v>
      </c>
      <c r="F65" s="38">
        <f t="shared" si="2"/>
        <v>2.2222222222222223</v>
      </c>
      <c r="G65" s="38">
        <f t="shared" si="3"/>
        <v>2.7777777777777777</v>
      </c>
      <c r="H65" s="38">
        <f t="shared" si="4"/>
        <v>5.555555555555555</v>
      </c>
    </row>
    <row r="66" spans="1:8" ht="12.75">
      <c r="A66" s="3">
        <v>55</v>
      </c>
      <c r="B66" s="3"/>
      <c r="C66" s="38">
        <f t="shared" si="0"/>
        <v>0.036</v>
      </c>
      <c r="D66" s="38">
        <f t="shared" si="1"/>
        <v>0.144</v>
      </c>
      <c r="E66" s="38">
        <f t="shared" si="5"/>
        <v>1.0909090909090908</v>
      </c>
      <c r="F66" s="38">
        <f t="shared" si="2"/>
        <v>2.1818181818181817</v>
      </c>
      <c r="G66" s="38">
        <f t="shared" si="3"/>
        <v>2.727272727272727</v>
      </c>
      <c r="H66" s="38">
        <f t="shared" si="4"/>
        <v>5.454545454545454</v>
      </c>
    </row>
    <row r="67" spans="1:8" ht="12.75">
      <c r="A67" s="3">
        <v>56</v>
      </c>
      <c r="B67" s="3"/>
      <c r="C67" s="38">
        <f t="shared" si="0"/>
        <v>0.03535714285714286</v>
      </c>
      <c r="D67" s="38">
        <f t="shared" si="1"/>
        <v>0.14142857142857143</v>
      </c>
      <c r="E67" s="38">
        <f t="shared" si="5"/>
        <v>1.0714285714285714</v>
      </c>
      <c r="F67" s="38">
        <f t="shared" si="2"/>
        <v>2.142857142857143</v>
      </c>
      <c r="G67" s="38">
        <f t="shared" si="3"/>
        <v>2.6785714285714284</v>
      </c>
      <c r="H67" s="38">
        <f t="shared" si="4"/>
        <v>5.357142857142857</v>
      </c>
    </row>
    <row r="68" spans="1:8" ht="12.75">
      <c r="A68" s="3">
        <v>57</v>
      </c>
      <c r="B68" s="3"/>
      <c r="C68" s="38">
        <f t="shared" si="0"/>
        <v>0.034736842105263156</v>
      </c>
      <c r="D68" s="38">
        <f t="shared" si="1"/>
        <v>0.13894736842105262</v>
      </c>
      <c r="E68" s="38">
        <f t="shared" si="5"/>
        <v>1.0526315789473684</v>
      </c>
      <c r="F68" s="38">
        <f t="shared" si="2"/>
        <v>2.1052631578947367</v>
      </c>
      <c r="G68" s="38">
        <f t="shared" si="3"/>
        <v>2.631578947368421</v>
      </c>
      <c r="H68" s="38">
        <f t="shared" si="4"/>
        <v>5.263157894736842</v>
      </c>
    </row>
    <row r="69" spans="1:8" ht="12.75">
      <c r="A69" s="3">
        <v>58</v>
      </c>
      <c r="B69" s="3"/>
      <c r="C69" s="38">
        <f t="shared" si="0"/>
        <v>0.03413793103448276</v>
      </c>
      <c r="D69" s="38">
        <f t="shared" si="1"/>
        <v>0.13655172413793104</v>
      </c>
      <c r="E69" s="38">
        <f t="shared" si="5"/>
        <v>1.0344827586206897</v>
      </c>
      <c r="F69" s="38">
        <f t="shared" si="2"/>
        <v>2.0689655172413794</v>
      </c>
      <c r="G69" s="38">
        <f t="shared" si="3"/>
        <v>2.586206896551724</v>
      </c>
      <c r="H69" s="38">
        <f t="shared" si="4"/>
        <v>5.172413793103448</v>
      </c>
    </row>
    <row r="70" spans="1:8" ht="12.75">
      <c r="A70" s="3">
        <v>59</v>
      </c>
      <c r="B70" s="3"/>
      <c r="C70" s="38">
        <f t="shared" si="0"/>
        <v>0.0335593220338983</v>
      </c>
      <c r="D70" s="38">
        <f t="shared" si="1"/>
        <v>0.1342372881355932</v>
      </c>
      <c r="E70" s="38">
        <f t="shared" si="5"/>
        <v>1.0169491525423728</v>
      </c>
      <c r="F70" s="38">
        <f t="shared" si="2"/>
        <v>2.0338983050847457</v>
      </c>
      <c r="G70" s="38">
        <f t="shared" si="3"/>
        <v>2.542372881355932</v>
      </c>
      <c r="H70" s="38">
        <f t="shared" si="4"/>
        <v>5.084745762711864</v>
      </c>
    </row>
    <row r="71" spans="1:8" ht="12.75">
      <c r="A71" s="3">
        <v>60</v>
      </c>
      <c r="B71" s="3"/>
      <c r="C71" s="38">
        <f t="shared" si="0"/>
        <v>0.033</v>
      </c>
      <c r="D71" s="38">
        <f t="shared" si="1"/>
        <v>0.132</v>
      </c>
      <c r="E71" s="38">
        <f t="shared" si="5"/>
        <v>1</v>
      </c>
      <c r="F71" s="38">
        <f t="shared" si="2"/>
        <v>2</v>
      </c>
      <c r="G71" s="38">
        <f t="shared" si="3"/>
        <v>2.5</v>
      </c>
      <c r="H71" s="38">
        <f t="shared" si="4"/>
        <v>5</v>
      </c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</sheetData>
  <printOptions gridLines="1"/>
  <pageMargins left="0.75" right="0.75" top="1" bottom="1" header="0.5" footer="0.5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Commonwealth of Pennsylvania</cp:lastModifiedBy>
  <cp:lastPrinted>2000-06-20T13:53:35Z</cp:lastPrinted>
  <dcterms:created xsi:type="dcterms:W3CDTF">1999-04-07T17:15:21Z</dcterms:created>
  <dcterms:modified xsi:type="dcterms:W3CDTF">2005-12-27T18:06:23Z</dcterms:modified>
  <cp:category/>
  <cp:version/>
  <cp:contentType/>
  <cp:contentStatus/>
</cp:coreProperties>
</file>